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"/>
    </mc:Choice>
  </mc:AlternateContent>
  <xr:revisionPtr revIDLastSave="0" documentId="13_ncr:1_{1E32C9AE-C6DC-4D5E-B1F0-ED6A8652C9E3}" xr6:coauthVersionLast="47" xr6:coauthVersionMax="47" xr10:uidLastSave="{00000000-0000-0000-0000-000000000000}"/>
  <bookViews>
    <workbookView xWindow="28680" yWindow="-120" windowWidth="29040" windowHeight="15840" xr2:uid="{5D1465A8-0E5B-4E11-BE60-1C9967BD3796}"/>
  </bookViews>
  <sheets>
    <sheet name="Arkusz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1" l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A81" i="1"/>
  <c r="F33" i="1"/>
  <c r="F39" i="1"/>
  <c r="A56" i="1"/>
  <c r="F93" i="1"/>
  <c r="A102" i="1"/>
  <c r="A107" i="1"/>
  <c r="C81" i="1"/>
  <c r="C56" i="1"/>
  <c r="C102" i="1"/>
  <c r="C107" i="1"/>
  <c r="F54" i="1"/>
  <c r="F52" i="1"/>
  <c r="F53" i="1"/>
  <c r="F23" i="1"/>
  <c r="F24" i="1"/>
  <c r="F25" i="1"/>
  <c r="F12" i="1"/>
  <c r="F13" i="1"/>
  <c r="F14" i="1"/>
  <c r="F15" i="1"/>
  <c r="F16" i="1"/>
  <c r="F17" i="1"/>
  <c r="F18" i="1"/>
  <c r="F19" i="1"/>
  <c r="F20" i="1"/>
  <c r="F21" i="1"/>
  <c r="F22" i="1"/>
  <c r="F87" i="1"/>
  <c r="F88" i="1"/>
  <c r="F89" i="1"/>
  <c r="F90" i="1"/>
  <c r="F91" i="1"/>
  <c r="F92" i="1"/>
  <c r="F94" i="1"/>
  <c r="F95" i="1"/>
  <c r="F96" i="1"/>
  <c r="F97" i="1"/>
  <c r="F98" i="1"/>
  <c r="F99" i="1"/>
  <c r="F100" i="1"/>
  <c r="F32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8" i="1"/>
  <c r="F9" i="1"/>
  <c r="F10" i="1"/>
  <c r="F11" i="1"/>
  <c r="A27" i="1"/>
  <c r="A268" i="1"/>
  <c r="C27" i="1"/>
  <c r="C268" i="1"/>
</calcChain>
</file>

<file path=xl/sharedStrings.xml><?xml version="1.0" encoding="utf-8"?>
<sst xmlns="http://schemas.openxmlformats.org/spreadsheetml/2006/main" count="195" uniqueCount="161">
  <si>
    <t>MONTH</t>
  </si>
  <si>
    <t>CMR NUMBER</t>
  </si>
  <si>
    <t>Total Weight</t>
  </si>
  <si>
    <t>PRICE IN EUR NET</t>
  </si>
  <si>
    <t>FUEL ADD</t>
  </si>
  <si>
    <t>suma EUR</t>
  </si>
  <si>
    <t>kurs</t>
  </si>
  <si>
    <t>suma PLN</t>
  </si>
  <si>
    <t>WITH FUEL ADD</t>
  </si>
  <si>
    <t>ZLECENIE</t>
  </si>
  <si>
    <t>SUMA EUR</t>
  </si>
  <si>
    <t>SUMA PLN</t>
  </si>
  <si>
    <t>28.03.2024-12.04.2024</t>
  </si>
  <si>
    <t>doręczone 16.04.2024</t>
  </si>
  <si>
    <t>ZA/EUI-24/0079652</t>
  </si>
  <si>
    <t>ZA/EUI-24/0080297</t>
  </si>
  <si>
    <t>ZA/EUI-24/0081823B</t>
  </si>
  <si>
    <t>ZA/EUI-24/0081107,HRX/ 12/TER3/15</t>
  </si>
  <si>
    <t>ZA/EUI-24/0077274</t>
  </si>
  <si>
    <t>ZA/EUI-24/0080458</t>
  </si>
  <si>
    <t>ZA/EU-24/00002930</t>
  </si>
  <si>
    <t>ZA/EUI-24/0079765</t>
  </si>
  <si>
    <t>ZA/EUI-24/0081653</t>
  </si>
  <si>
    <t>ZA/EUI-24/0081823A</t>
  </si>
  <si>
    <t>ZA/EUI-24/0082904</t>
  </si>
  <si>
    <t>ZA/EUI-24/0081017</t>
  </si>
  <si>
    <t>ZA/EUI-24/0082647</t>
  </si>
  <si>
    <t>ZA/EU-24/00002826</t>
  </si>
  <si>
    <t>Wyd.1036023</t>
  </si>
  <si>
    <t>PL00407771</t>
  </si>
  <si>
    <t>PL00407782</t>
  </si>
  <si>
    <t>PL00407928</t>
  </si>
  <si>
    <t>PL00407933</t>
  </si>
  <si>
    <t>PL00407936</t>
  </si>
  <si>
    <t>PL00407939</t>
  </si>
  <si>
    <t>PL00407942</t>
  </si>
  <si>
    <t>PL00407943</t>
  </si>
  <si>
    <t>PL00407958</t>
  </si>
  <si>
    <t>PL00407961</t>
  </si>
  <si>
    <t>PL00407971</t>
  </si>
  <si>
    <t>PL00407978</t>
  </si>
  <si>
    <t>PL00407982</t>
  </si>
  <si>
    <t>PL00407985</t>
  </si>
  <si>
    <t>PL00408001</t>
  </si>
  <si>
    <t>PL00408083</t>
  </si>
  <si>
    <t>PL00408053</t>
  </si>
  <si>
    <t>PL00408081</t>
  </si>
  <si>
    <t>ZA/EUI-24/0082370B,ZA/EUI-24/0082370A,ZA/EUDR-24/0</t>
  </si>
  <si>
    <t>ZA/EUI-24/0083339</t>
  </si>
  <si>
    <t>ZA/EUI-24/0080945</t>
  </si>
  <si>
    <t>doręczone 17.04.2024</t>
  </si>
  <si>
    <t>PL00408222</t>
  </si>
  <si>
    <t>PL00408006</t>
  </si>
  <si>
    <t>PL00408200</t>
  </si>
  <si>
    <t>PL00408272</t>
  </si>
  <si>
    <t>PL00408284</t>
  </si>
  <si>
    <t>PL00408179</t>
  </si>
  <si>
    <t>PL00408189</t>
  </si>
  <si>
    <t>PL00408084</t>
  </si>
  <si>
    <t>PL00408226</t>
  </si>
  <si>
    <t>PL00408185</t>
  </si>
  <si>
    <t>PL00408291</t>
  </si>
  <si>
    <t>PL00408220</t>
  </si>
  <si>
    <t>PL00408275</t>
  </si>
  <si>
    <t>PL00408218</t>
  </si>
  <si>
    <t>PL00408191</t>
  </si>
  <si>
    <t>PL00408193</t>
  </si>
  <si>
    <t>PL00408168</t>
  </si>
  <si>
    <t>PL00408177</t>
  </si>
  <si>
    <t>PL00408173</t>
  </si>
  <si>
    <t>PL00408221</t>
  </si>
  <si>
    <t>PL00408301</t>
  </si>
  <si>
    <t>PL00408156</t>
  </si>
  <si>
    <t>PL00408194</t>
  </si>
  <si>
    <t>ZA/EUI-24/0079751</t>
  </si>
  <si>
    <t>ZA/EUDR-24/001496</t>
  </si>
  <si>
    <t>ZA/EUI-24/0083950 HRX/ 16/TER3/16</t>
  </si>
  <si>
    <t>ZA/EUDR-24/001690,ZA/EUDR-24/001639,ZA/EUI-24/0083</t>
  </si>
  <si>
    <t>ZA/EUDR-24/001663,ZA/EUDR-24/001844,ZA/EUI-24/0082</t>
  </si>
  <si>
    <t>ZA/EUI-24/0083942</t>
  </si>
  <si>
    <t>ZA/EUI-24/0083201</t>
  </si>
  <si>
    <t>ZA/EUI-24/0082953</t>
  </si>
  <si>
    <t>ZA/EUI-24/0084272,ZA/EUI-24/0079450</t>
  </si>
  <si>
    <t>ZA/EUI-24/0082224</t>
  </si>
  <si>
    <t>ZA/EUI-24/0083407</t>
  </si>
  <si>
    <t>ZA/EUI-24/0083774B,ZA/EUI-24/0083774A</t>
  </si>
  <si>
    <t>ZA/EUI-24/0079192</t>
  </si>
  <si>
    <t>ZA/EUI-24/0083878</t>
  </si>
  <si>
    <t>ZA/EUDR-24/001691,ZA/EUI-24/0082123</t>
  </si>
  <si>
    <t>ZA/EU-24/00002951</t>
  </si>
  <si>
    <t>ZA/EUI-24/0084390,ZA/EUDR-24/001831,ZA/EUDR-24/001</t>
  </si>
  <si>
    <t>ZA/EUI-24/0082689</t>
  </si>
  <si>
    <t>ZA/EUI-24/0084056</t>
  </si>
  <si>
    <t>ZA/EUI-24/0078840 HRX/ 16/TER5/16</t>
  </si>
  <si>
    <t>ZA/EUI-24/0080929A</t>
  </si>
  <si>
    <t>ZA/EUI-24/0080929B</t>
  </si>
  <si>
    <t>doręczone 18.04.2024</t>
  </si>
  <si>
    <t>PL00408366</t>
  </si>
  <si>
    <t>PL00408400</t>
  </si>
  <si>
    <t>PL00408492</t>
  </si>
  <si>
    <t>PL00408371</t>
  </si>
  <si>
    <t>PL00408358</t>
  </si>
  <si>
    <t>PL00408419</t>
  </si>
  <si>
    <t>PL00408363</t>
  </si>
  <si>
    <t>PL00408412</t>
  </si>
  <si>
    <t>PL00408354</t>
  </si>
  <si>
    <t>PL00408369</t>
  </si>
  <si>
    <t>PL00408402</t>
  </si>
  <si>
    <t>PL00408390</t>
  </si>
  <si>
    <t>PL00408427</t>
  </si>
  <si>
    <t>PL00408453</t>
  </si>
  <si>
    <t>PL00408495</t>
  </si>
  <si>
    <t>PL00408415</t>
  </si>
  <si>
    <t>PL00408394</t>
  </si>
  <si>
    <t>PL00408360</t>
  </si>
  <si>
    <t>ZA/EUI-24/0084801</t>
  </si>
  <si>
    <t>ZA/EU-24/00003029</t>
  </si>
  <si>
    <t>ZA/EUI-24/0083585</t>
  </si>
  <si>
    <t>ZA/EUI-24/0084957</t>
  </si>
  <si>
    <t>ZA/EUI-24/0085423</t>
  </si>
  <si>
    <t>ZA/EUI-24/0085045</t>
  </si>
  <si>
    <t>ZA/EUI-24/0084330</t>
  </si>
  <si>
    <t>ZA/EUI-24/0076052</t>
  </si>
  <si>
    <t>ZA/EUI-24/0085172</t>
  </si>
  <si>
    <t>ZA/EUI-24/0082211</t>
  </si>
  <si>
    <t>ZA/EUI-24/0085246,ZA/EUI-24/0084038</t>
  </si>
  <si>
    <t>ZA/EU-24/00002943,ZA/EU-24/00002892</t>
  </si>
  <si>
    <t>ZA/EUI-24/0084543</t>
  </si>
  <si>
    <t>ZA/EUI-24/0082738A,ZA/EUI-24/0082738B HRX/ 17/TER1</t>
  </si>
  <si>
    <t>ZA/EUI-24/0081596B,ZA/EUI-24/0081596A</t>
  </si>
  <si>
    <t>ZA/EUI-24/0085508</t>
  </si>
  <si>
    <t>ZA/EUDR-24/001898,ZA/EUI-24/0085074,ZA/EUDR-24/001</t>
  </si>
  <si>
    <t>ZA/EUDR-24/001722,ZA/EUI-24/0080391A,ZA/EUI-24/008</t>
  </si>
  <si>
    <t>ZA/EUI-24/0086866B</t>
  </si>
  <si>
    <t>ZA/EUI-24/0084622 delivery by truck with tallift</t>
  </si>
  <si>
    <t>doręczone 19.04.2024</t>
  </si>
  <si>
    <t>PL00408676</t>
  </si>
  <si>
    <t>PL00408598</t>
  </si>
  <si>
    <t>PL00408681</t>
  </si>
  <si>
    <t>PL00408727</t>
  </si>
  <si>
    <t>PL00408578</t>
  </si>
  <si>
    <t>PL00408562</t>
  </si>
  <si>
    <t>PL00408593</t>
  </si>
  <si>
    <t>PL00408564</t>
  </si>
  <si>
    <t>PL00408624</t>
  </si>
  <si>
    <t>PL00408658</t>
  </si>
  <si>
    <t>PL00408689</t>
  </si>
  <si>
    <t>PL00408655</t>
  </si>
  <si>
    <t>PL00408654</t>
  </si>
  <si>
    <t>PL00408563</t>
  </si>
  <si>
    <t>ZA/EUI-24/0084932,ZA/EU-24/00003003,ZA/EU-24/00002</t>
  </si>
  <si>
    <t>ZA/EUI-24/0086866A</t>
  </si>
  <si>
    <t>ZA/EUI-24/0086267</t>
  </si>
  <si>
    <t>ZA/EUI-24/0084726</t>
  </si>
  <si>
    <t>ZA/EUI-24/0086376</t>
  </si>
  <si>
    <t>ZA/EUI-24/0086012</t>
  </si>
  <si>
    <t>ZA/EUI-24/0081268A,ZA/EUI-24/0081268B</t>
  </si>
  <si>
    <t>ZA/EUI-24/0084518A,ZA/EUI-24/0084518B</t>
  </si>
  <si>
    <t>ZA/EUDR-24/001873,ZA/EUDR-24/001769,ZA/EUI-24/0084</t>
  </si>
  <si>
    <t>ZA/EUI-24/0085004A,ZA/EUI-24/0085004B</t>
  </si>
  <si>
    <t>ZA/EUI-24/0079136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</si>
</sst>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[$€-2]\ #,##0.00;[Red]\-[$€-2]\ #,##0.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0" fontId="4" fillId="0" borderId="0"/>
    <xf numFmtId="0" fontId="12" fillId="0" borderId="0"/>
  </cellStyleXfs>
  <cellXfs count="21">
    <xf numFmtId="0" fontId="0" fillId="0" borderId="0" xfId="0"/>
    <xf numFmtId="1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164" fontId="0" fillId="0" borderId="0" xfId="0" applyNumberFormat="1"/>
    <xf numFmtId="44" fontId="0" fillId="0" borderId="0" xfId="1" applyFont="1"/>
    <xf numFmtId="4" fontId="0" fillId="0" borderId="0" xfId="0" applyNumberFormat="1"/>
    <xf numFmtId="2" fontId="0" fillId="0" borderId="0" xfId="0" applyNumberFormat="1"/>
    <xf numFmtId="44" fontId="0" fillId="0" borderId="0" xfId="0" applyNumberFormat="1"/>
    <xf numFmtId="10" fontId="0" fillId="0" borderId="0" xfId="0" applyNumberFormat="1"/>
    <xf numFmtId="2" fontId="4" fillId="0" borderId="0" xfId="15" applyNumberFormat="1" applyFont="1"/>
    <xf numFmtId="2" fontId="0" fillId="0" borderId="0" xfId="0" applyNumberFormat="1" applyAlignment="1">
      <alignment horizontal="right"/>
    </xf>
    <xf numFmtId="2" fontId="4" fillId="0" borderId="0" xfId="2" applyNumberFormat="1" applyAlignment="1">
      <alignment horizontal="right"/>
    </xf>
    <xf numFmtId="165" fontId="0" fillId="0" borderId="0" xfId="0" applyNumberFormat="1"/>
    <xf numFmtId="0" fontId="4" fillId="0" borderId="0" xfId="0" applyFont="1"/>
    <xf numFmtId="2" fontId="4" fillId="0" borderId="0" xfId="10" applyNumberFormat="1"/>
    <xf numFmtId="0" fontId="7" fillId="0" borderId="0" xfId="9"/>
    <xf numFmtId="0" fontId="4" fillId="0" borderId="0" xfId="15" applyFont="1"/>
    <xf numFmtId="2" fontId="4" fillId="0" borderId="0" xfId="2" applyNumberFormat="1"/>
    <xf numFmtId="2" fontId="7" fillId="0" borderId="0" xfId="9" applyNumberFormat="1"/>
    <xf numFmtId="2" fontId="13" fillId="0" borderId="0" xfId="2" applyNumberFormat="1" applyFont="1" applyAlignment="1">
      <alignment horizontal="right"/>
    </xf>
  </cellXfs>
  <cellStyles count="18">
    <cellStyle name="Normalny" xfId="0" builtinId="0"/>
    <cellStyle name="Normalny 10" xfId="10" xr:uid="{FE937CE6-F14E-41A3-944E-4D5DAF5D74C8}"/>
    <cellStyle name="Normalny 11" xfId="11" xr:uid="{4029CAE5-C2C6-42C1-AB40-D275C9419796}"/>
    <cellStyle name="Normalny 12" xfId="12" xr:uid="{0483DE7E-AD13-45E0-BD34-54473D241779}"/>
    <cellStyle name="Normalny 13" xfId="13" xr:uid="{22BCD364-6104-45DB-9F8A-AB663A039924}"/>
    <cellStyle name="Normalny 14" xfId="14" xr:uid="{40337C98-DA1F-4271-80E5-51F4E454A236}"/>
    <cellStyle name="Normalny 15" xfId="15" xr:uid="{A8C20E75-F032-43A0-825B-3DFFD38CF420}"/>
    <cellStyle name="Normalny 16" xfId="16" xr:uid="{6CB808E5-C48E-4C53-A2AC-1A0B706D49DF}"/>
    <cellStyle name="Normalny 17" xfId="17" xr:uid="{E5539C78-157D-4537-AC05-EF66EAE27789}"/>
    <cellStyle name="Normalny 2" xfId="2" xr:uid="{74FD4E88-EA4F-4415-ACA5-6A1588E9684A}"/>
    <cellStyle name="Normalny 3" xfId="3" xr:uid="{7935DCC6-8121-4823-B64E-49074BDDF605}"/>
    <cellStyle name="Normalny 4" xfId="4" xr:uid="{A4FEF287-080A-4F9E-8942-014A892222B2}"/>
    <cellStyle name="Normalny 5" xfId="5" xr:uid="{16CCF904-FDB0-49DB-98D0-CA445FC054AD}"/>
    <cellStyle name="Normalny 6" xfId="7" xr:uid="{B9553107-FDE5-4ABF-A70D-3B3E0BA11799}"/>
    <cellStyle name="Normalny 7" xfId="6" xr:uid="{9CE471AF-8356-420B-8DCB-C99516955747}"/>
    <cellStyle name="Normalny 8" xfId="8" xr:uid="{E4002571-E643-4176-A3C2-BCAEA1489906}"/>
    <cellStyle name="Normalny 9" xfId="9" xr:uid="{A61D51EC-3DA3-4DCE-8308-32F3A61E812C}"/>
    <cellStyle name="Walutowy" xfId="1" builtinId="4"/>
  </cellStyles>
  <dxfs count="24"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general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numFmt numFmtId="14" formatCode="0.00%"/>
    </dxf>
    <dxf>
      <numFmt numFmtId="4" formatCode="#,##0.00"/>
    </dxf>
    <dxf>
      <font>
        <color auto="1"/>
      </font>
      <numFmt numFmtId="2" formatCode="0.00"/>
      <alignment horizontal="right" vertical="bottom" textRotation="0" wrapText="0" indent="0" justifyLastLine="0" shrinkToFit="0" readingOrder="0"/>
    </dxf>
    <dxf>
      <font>
        <color auto="1"/>
      </font>
      <numFmt numFmtId="2" formatCode="0.00"/>
    </dxf>
    <dxf>
      <font>
        <color auto="1"/>
        <family val="2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F00F00F-3A06-438B-8C27-21CC27738712}" name="Tabela110431067323245823232423245232342324235235810679" displayName="Tabela110431067323245823232423245232342324235235810679" ref="A61:G79" totalsRowShown="0">
  <autoFilter ref="A61:G79" xr:uid="{FF00F00F-3A06-438B-8C27-21CC27738712}"/>
  <sortState xmlns:xlrd2="http://schemas.microsoft.com/office/spreadsheetml/2017/richdata2" ref="A62:G72">
    <sortCondition ref="C61:C72"/>
  </sortState>
  <tableColumns count="7">
    <tableColumn id="1" xr3:uid="{23CA0931-19EA-4022-A85D-41B7A0D28C1A}" name="MONTH"/>
    <tableColumn id="7" xr3:uid="{3248CB81-C778-47E6-A613-2B39BAC98D52}" name="ZLECENIE" dataDxfId="23" dataCellStyle="Normalny 14"/>
    <tableColumn id="2" xr3:uid="{E09E5A1F-A03D-4AED-B825-8A8DDAC5A357}" name="CMR NUMBER" dataDxfId="22" dataCellStyle="Normalny 15"/>
    <tableColumn id="3" xr3:uid="{6B0FA87A-B129-4FDD-A7A0-D44FB48CA8CB}" name="Total Weight" dataDxfId="21" dataCellStyle="Normalny 15"/>
    <tableColumn id="4" xr3:uid="{25895EC7-1BFF-45AC-81FC-B8BC9BFA1C99}" name="PRICE IN EUR NET" dataDxfId="20" dataCellStyle="Normalny 2"/>
    <tableColumn id="6" xr3:uid="{CB3A7561-2E58-4970-A451-204E25AC249C}" name="WITH FUEL ADD" dataDxfId="19">
      <calculatedColumnFormula>Tabela110431067323245823232423245232342324235235810679[[#This Row],[PRICE IN EUR NET]]+G62*E62</calculatedColumnFormula>
    </tableColumn>
    <tableColumn id="5" xr3:uid="{4B6A1247-087A-4AEC-A04C-DE8D97EE24F5}" name="FUEL ADD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86E3-B86D-423E-8EF5-97DEDECF2B49}" name="Tabela1104310673232458232324232452323423242352358106793" displayName="Tabela1104310673232458232324232452323423242352358106793" ref="A86:G100" totalsRowShown="0">
  <autoFilter ref="A86:G100" xr:uid="{1E8F86E3-B86D-423E-8EF5-97DEDECF2B49}"/>
  <tableColumns count="7">
    <tableColumn id="1" xr3:uid="{0D586682-1E55-4671-8243-4AE4FB31D34C}" name="MONTH"/>
    <tableColumn id="7" xr3:uid="{60056748-9C25-481F-A36A-0E1DB3919DE3}" name="ZLECENIE" dataDxfId="17" dataCellStyle="Normalny 14"/>
    <tableColumn id="2" xr3:uid="{7565674D-C4B7-4CB6-93DC-B21FAE484B38}" name="CMR NUMBER" dataDxfId="16" dataCellStyle="Normalny 14"/>
    <tableColumn id="3" xr3:uid="{45804FBB-87DD-47E4-8510-49DB1A9A1EE7}" name="Total Weight" dataDxfId="15" dataCellStyle="Normalny 15"/>
    <tableColumn id="4" xr3:uid="{5BA32A79-0942-46B4-AA69-9999F941DE37}" name="PRICE IN EUR NET" dataDxfId="14" dataCellStyle="Normalny 2"/>
    <tableColumn id="6" xr3:uid="{415DAA56-4E7F-48AB-AE62-9BA5B5BC7741}" name="WITH FUEL ADD" dataDxfId="13">
      <calculatedColumnFormula>Tabela1104310673232458232324232452323423242352358106793[[#This Row],[PRICE IN EUR NET]]+G87*E87</calculatedColumnFormula>
    </tableColumn>
    <tableColumn id="5" xr3:uid="{8817C261-8DEC-49B2-9738-2152010D9076}" name="FUEL ADD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09C13B-D852-45CF-9FB7-ECD052D5385E}" name="Tabela11043106732324582323242324523234232423523581067" displayName="Tabela11043106732324582323242324523234232423523581067" ref="A31:G54" totalsRowShown="0">
  <autoFilter ref="A31:G54" xr:uid="{AB09C13B-D852-45CF-9FB7-ECD052D5385E}"/>
  <tableColumns count="7">
    <tableColumn id="1" xr3:uid="{62555B29-3AEC-4272-975F-0AF3F3EE17DF}" name="MONTH"/>
    <tableColumn id="7" xr3:uid="{8A5AA220-8ED2-477A-A753-00E98D6D35AF}" name="ZLECENIE" dataDxfId="11" dataCellStyle="Normalny 14"/>
    <tableColumn id="2" xr3:uid="{949C5D44-5CCE-47B1-AD34-818F9395F637}" name="CMR NUMBER" dataDxfId="10" dataCellStyle="Normalny 15"/>
    <tableColumn id="3" xr3:uid="{A1AA1BA9-1C7F-4F78-AE08-CB1533C36CE9}" name="Total Weight" dataDxfId="9" dataCellStyle="Normalny 15"/>
    <tableColumn id="4" xr3:uid="{090FE9BD-8BCF-43F0-A6C8-C76C6414055B}" name="PRICE IN EUR NET" dataDxfId="8" dataCellStyle="Normalny 2"/>
    <tableColumn id="6" xr3:uid="{82378B25-A6C3-4436-B740-C52BDD0958DD}" name="WITH FUEL ADD" dataDxfId="7">
      <calculatedColumnFormula>Tabela11043106732324582323242324523234232423523581067[[#This Row],[PRICE IN EUR NET]]+G32*E32</calculatedColumnFormula>
    </tableColumn>
    <tableColumn id="5" xr3:uid="{C3897C57-40D6-4754-B111-59E9EF2898EA}" name="FUEL ADD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379047-B784-41DD-A883-45578B962617}" name="Tabela11043106732324582323242324523234232423523581067932458" displayName="Tabela11043106732324582323242324523234232423523581067932458" ref="A7:G25" totalsRowShown="0">
  <autoFilter ref="A7:G25" xr:uid="{27379047-B784-41DD-A883-45578B962617}"/>
  <tableColumns count="7">
    <tableColumn id="1" xr3:uid="{9280BE26-250D-4B00-8F30-98158D7E6B61}" name="MONTH"/>
    <tableColumn id="7" xr3:uid="{851DFCE5-F6E5-4289-8D95-BD36EE544CEF}" name="ZLECENIE" dataDxfId="5" dataCellStyle="Normalny 14"/>
    <tableColumn id="2" xr3:uid="{C4734666-A33E-4A2B-AC5F-9CC9171DD13C}" name="CMR NUMBER" dataDxfId="4" dataCellStyle="Normalny 15"/>
    <tableColumn id="3" xr3:uid="{4FBD3AA5-E68E-40A6-87A6-C0CBE3751BC8}" name="Total Weight" dataDxfId="3" dataCellStyle="Normalny 15"/>
    <tableColumn id="4" xr3:uid="{43F6ECC0-76CA-429E-BDD0-E4FDECBF20DF}" name="PRICE IN EUR NET" dataDxfId="2" dataCellStyle="Normalny 2"/>
    <tableColumn id="6" xr3:uid="{03C105A1-4305-4736-98AD-78ABAD58B048}" name="WITH FUEL ADD" dataDxfId="1">
      <calculatedColumnFormula>Tabela11043106732324582323242324523234232423523581067932458[[#This Row],[PRICE IN EUR NET]]+G8*E8</calculatedColumnFormula>
    </tableColumn>
    <tableColumn id="5" xr3:uid="{A5863DC9-78AB-4DE2-89C4-2E358A8633C9}" name="FUEL AD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35F-0385-4A8C-A619-AE4C77BCB624}">
  <sheetPr>
    <pageSetUpPr fitToPage="1"/>
  </sheetPr>
  <dimension ref="A1:G268"/>
  <sheetViews>
    <sheetView tabSelected="1" topLeftCell="A79" zoomScale="85" zoomScaleNormal="85" workbookViewId="0">
      <selection activeCell="C66" sqref="C66"/>
    </sheetView>
  </sheetViews>
  <sheetFormatPr defaultRowHeight="15" x14ac:dyDescent="0.25"/>
  <cols>
    <col min="1" max="1" width="20.42578125" customWidth="1"/>
    <col min="2" max="2" width="55.85546875" customWidth="1"/>
    <col min="3" max="3" width="16.85546875" customWidth="1"/>
    <col min="4" max="4" width="19.7109375" customWidth="1"/>
    <col min="5" max="5" width="14.7109375" style="7" customWidth="1"/>
    <col min="6" max="6" width="15.140625" customWidth="1"/>
    <col min="9" max="9" width="8.42578125" customWidth="1"/>
  </cols>
  <sheetData>
    <row r="1" spans="1:7" x14ac:dyDescent="0.25">
      <c r="A1" s="2" t="s">
        <v>12</v>
      </c>
      <c r="D1" s="2"/>
    </row>
    <row r="2" spans="1:7" x14ac:dyDescent="0.25">
      <c r="A2" s="2"/>
      <c r="D2" s="2"/>
    </row>
    <row r="3" spans="1:7" x14ac:dyDescent="0.25">
      <c r="A3" s="2"/>
      <c r="D3" s="2"/>
    </row>
    <row r="4" spans="1:7" x14ac:dyDescent="0.25">
      <c r="A4" s="4"/>
      <c r="B4" s="3"/>
      <c r="C4" s="5"/>
    </row>
    <row r="5" spans="1:7" x14ac:dyDescent="0.25">
      <c r="A5" s="1" t="s">
        <v>13</v>
      </c>
    </row>
    <row r="7" spans="1:7" x14ac:dyDescent="0.25">
      <c r="A7" t="s">
        <v>0</v>
      </c>
      <c r="B7" t="s">
        <v>9</v>
      </c>
      <c r="C7" t="s">
        <v>1</v>
      </c>
      <c r="D7" t="s">
        <v>2</v>
      </c>
      <c r="E7" s="7" t="s">
        <v>3</v>
      </c>
      <c r="F7" t="s">
        <v>8</v>
      </c>
      <c r="G7" t="s">
        <v>4</v>
      </c>
    </row>
    <row r="8" spans="1:7" x14ac:dyDescent="0.25">
      <c r="A8">
        <v>4</v>
      </c>
      <c r="B8" t="s">
        <v>22</v>
      </c>
      <c r="C8" t="s">
        <v>37</v>
      </c>
      <c r="D8" s="7">
        <v>703.29600000000005</v>
      </c>
      <c r="E8" s="7">
        <v>72.661081421670445</v>
      </c>
      <c r="F8" s="6">
        <f>Tabela11043106732324582323242324523234232423523581067932458[[#This Row],[PRICE IN EUR NET]]+G8*E8</f>
        <v>83.124277146390995</v>
      </c>
      <c r="G8" s="9">
        <v>0.14399999999999999</v>
      </c>
    </row>
    <row r="9" spans="1:7" x14ac:dyDescent="0.25">
      <c r="A9">
        <v>4</v>
      </c>
      <c r="B9" t="s">
        <v>20</v>
      </c>
      <c r="C9" t="s">
        <v>35</v>
      </c>
      <c r="D9" s="7">
        <v>55.944000000000003</v>
      </c>
      <c r="E9" s="7">
        <v>15.910947235770463</v>
      </c>
      <c r="F9" s="6">
        <f>Tabela11043106732324582323242324523234232423523581067932458[[#This Row],[PRICE IN EUR NET]]+G9*E9</f>
        <v>18.20212363772141</v>
      </c>
      <c r="G9" s="9">
        <v>0.14399999999999999</v>
      </c>
    </row>
    <row r="10" spans="1:7" x14ac:dyDescent="0.25">
      <c r="A10">
        <v>4</v>
      </c>
      <c r="B10" t="s">
        <v>28</v>
      </c>
      <c r="C10" t="s">
        <v>43</v>
      </c>
      <c r="D10" s="7">
        <v>335.66399999999999</v>
      </c>
      <c r="E10" s="7">
        <v>38.190473967935404</v>
      </c>
      <c r="F10" s="6">
        <f>Tabela11043106732324582323242324523234232423523581067932458[[#This Row],[PRICE IN EUR NET]]+G10*E10</f>
        <v>43.6899022193181</v>
      </c>
      <c r="G10" s="9">
        <v>0.14399999999999999</v>
      </c>
    </row>
    <row r="11" spans="1:7" x14ac:dyDescent="0.25">
      <c r="A11">
        <v>4</v>
      </c>
      <c r="B11" t="s">
        <v>14</v>
      </c>
      <c r="C11" t="s">
        <v>29</v>
      </c>
      <c r="D11" s="7">
        <v>393.20640000000003</v>
      </c>
      <c r="E11" s="7">
        <v>38.190473967935404</v>
      </c>
      <c r="F11" s="6">
        <f>Tabela11043106732324582323242324523234232423523581067932458[[#This Row],[PRICE IN EUR NET]]+G11*E11</f>
        <v>43.6899022193181</v>
      </c>
      <c r="G11" s="9">
        <v>0.14399999999999999</v>
      </c>
    </row>
    <row r="12" spans="1:7" x14ac:dyDescent="0.25">
      <c r="A12">
        <v>4</v>
      </c>
      <c r="B12" t="s">
        <v>24</v>
      </c>
      <c r="C12" t="s">
        <v>39</v>
      </c>
      <c r="D12" s="10">
        <v>32.966999999999999</v>
      </c>
      <c r="E12" s="7">
        <v>15.910947235770463</v>
      </c>
      <c r="F12" s="6">
        <f>Tabela11043106732324582323242324523234232423523581067932458[[#This Row],[PRICE IN EUR NET]]+G12*E12</f>
        <v>18.20212363772141</v>
      </c>
      <c r="G12" s="9">
        <v>0.14399999999999999</v>
      </c>
    </row>
    <row r="13" spans="1:7" x14ac:dyDescent="0.25">
      <c r="A13">
        <v>4</v>
      </c>
      <c r="B13" t="s">
        <v>18</v>
      </c>
      <c r="C13" t="s">
        <v>33</v>
      </c>
      <c r="D13" s="10">
        <v>501.89760000000001</v>
      </c>
      <c r="E13" s="7">
        <v>56.220391589461158</v>
      </c>
      <c r="F13" s="6">
        <f>Tabela11043106732324582323242324523234232423523581067932458[[#This Row],[PRICE IN EUR NET]]+G13*E13</f>
        <v>64.316127978343559</v>
      </c>
      <c r="G13" s="9">
        <v>0.14399999999999999</v>
      </c>
    </row>
    <row r="14" spans="1:7" x14ac:dyDescent="0.25">
      <c r="A14">
        <v>4</v>
      </c>
      <c r="B14" t="s">
        <v>26</v>
      </c>
      <c r="C14" t="s">
        <v>41</v>
      </c>
      <c r="D14" s="10">
        <v>180.61920000000001</v>
      </c>
      <c r="E14" s="7">
        <v>42.960491003710537</v>
      </c>
      <c r="F14" s="6">
        <f>Tabela11043106732324582323242324523234232423523581067932458[[#This Row],[PRICE IN EUR NET]]+G14*E14</f>
        <v>49.146801708244851</v>
      </c>
      <c r="G14" s="9">
        <v>0.14399999999999999</v>
      </c>
    </row>
    <row r="15" spans="1:7" x14ac:dyDescent="0.25">
      <c r="A15">
        <v>4</v>
      </c>
      <c r="B15" t="s">
        <v>47</v>
      </c>
      <c r="C15" t="s">
        <v>44</v>
      </c>
      <c r="D15" s="10">
        <v>639.36</v>
      </c>
      <c r="E15" s="7">
        <v>66.829245525191951</v>
      </c>
      <c r="F15" s="6">
        <f>Tabela11043106732324582323242324523234232423523581067932458[[#This Row],[PRICE IN EUR NET]]+G15*E15</f>
        <v>76.452656880819589</v>
      </c>
      <c r="G15" s="9">
        <v>0.14399999999999999</v>
      </c>
    </row>
    <row r="16" spans="1:7" x14ac:dyDescent="0.25">
      <c r="A16">
        <v>4</v>
      </c>
      <c r="B16" t="s">
        <v>21</v>
      </c>
      <c r="C16" t="s">
        <v>36</v>
      </c>
      <c r="D16" s="10">
        <v>575.42399999999998</v>
      </c>
      <c r="E16" s="7">
        <v>56.220391589461158</v>
      </c>
      <c r="F16" s="6">
        <f>Tabela11043106732324582323242324523234232423523581067932458[[#This Row],[PRICE IN EUR NET]]+G16*E16</f>
        <v>64.316127978343559</v>
      </c>
      <c r="G16" s="9">
        <v>0.14399999999999999</v>
      </c>
    </row>
    <row r="17" spans="1:7" x14ac:dyDescent="0.25">
      <c r="A17">
        <v>4</v>
      </c>
      <c r="B17" t="s">
        <v>16</v>
      </c>
      <c r="C17" t="s">
        <v>31</v>
      </c>
      <c r="D17" s="10">
        <v>600.99839999999995</v>
      </c>
      <c r="E17" s="7">
        <v>58.339361975216448</v>
      </c>
      <c r="F17" s="6">
        <f>Tabela11043106732324582323242324523234232423523581067932458[[#This Row],[PRICE IN EUR NET]]+G17*E17</f>
        <v>66.740230099647619</v>
      </c>
      <c r="G17" s="9">
        <v>0.14399999999999999</v>
      </c>
    </row>
    <row r="18" spans="1:7" x14ac:dyDescent="0.25">
      <c r="A18">
        <v>4</v>
      </c>
      <c r="B18" t="s">
        <v>23</v>
      </c>
      <c r="C18" t="s">
        <v>38</v>
      </c>
      <c r="D18" s="10">
        <v>1950.048</v>
      </c>
      <c r="E18" s="7">
        <v>157.52957923969103</v>
      </c>
      <c r="F18" s="6">
        <f>Tabela11043106732324582323242324523234232423523581067932458[[#This Row],[PRICE IN EUR NET]]+G18*E18</f>
        <v>180.21383865020653</v>
      </c>
      <c r="G18" s="9">
        <v>0.14399999999999999</v>
      </c>
    </row>
    <row r="19" spans="1:7" x14ac:dyDescent="0.25">
      <c r="A19">
        <v>4</v>
      </c>
      <c r="B19" t="s">
        <v>25</v>
      </c>
      <c r="C19" t="s">
        <v>40</v>
      </c>
      <c r="D19" s="10">
        <v>1310.6879999999999</v>
      </c>
      <c r="E19" s="7">
        <v>131.00977806818977</v>
      </c>
      <c r="F19" s="6">
        <f>Tabela11043106732324582323242324523234232423523581067932458[[#This Row],[PRICE IN EUR NET]]+G19*E19</f>
        <v>149.87518611000911</v>
      </c>
      <c r="G19" s="9">
        <v>0.14399999999999999</v>
      </c>
    </row>
    <row r="20" spans="1:7" x14ac:dyDescent="0.25">
      <c r="A20">
        <v>4</v>
      </c>
      <c r="B20" t="s">
        <v>48</v>
      </c>
      <c r="C20" t="s">
        <v>45</v>
      </c>
      <c r="D20" s="10">
        <v>287.71199999999999</v>
      </c>
      <c r="E20" s="7">
        <v>28.641105225082264</v>
      </c>
      <c r="F20" s="6">
        <f>Tabela11043106732324582323242324523234232423523581067932458[[#This Row],[PRICE IN EUR NET]]+G20*E20</f>
        <v>32.765424377494107</v>
      </c>
      <c r="G20" s="9">
        <v>0.14399999999999999</v>
      </c>
    </row>
    <row r="21" spans="1:7" x14ac:dyDescent="0.25">
      <c r="A21">
        <v>4</v>
      </c>
      <c r="B21" t="s">
        <v>49</v>
      </c>
      <c r="C21" t="s">
        <v>46</v>
      </c>
      <c r="D21" s="10">
        <v>537.06240000000003</v>
      </c>
      <c r="E21" s="7">
        <v>56.220391589461158</v>
      </c>
      <c r="F21" s="6">
        <f>Tabela11043106732324582323242324523234232423523581067932458[[#This Row],[PRICE IN EUR NET]]+G21*E21</f>
        <v>64.316127978343559</v>
      </c>
      <c r="G21" s="9">
        <v>0.14399999999999999</v>
      </c>
    </row>
    <row r="22" spans="1:7" x14ac:dyDescent="0.25">
      <c r="A22">
        <v>4</v>
      </c>
      <c r="B22" t="s">
        <v>19</v>
      </c>
      <c r="C22" t="s">
        <v>34</v>
      </c>
      <c r="D22" s="10">
        <v>15.984</v>
      </c>
      <c r="E22" s="7">
        <v>9.5493687428531437</v>
      </c>
      <c r="F22" s="6">
        <f>Tabela11043106732324582323242324523234232423523581067932458[[#This Row],[PRICE IN EUR NET]]+G22*E22</f>
        <v>10.924477841823997</v>
      </c>
      <c r="G22" s="9">
        <v>0.14399999999999999</v>
      </c>
    </row>
    <row r="23" spans="1:7" x14ac:dyDescent="0.25">
      <c r="A23">
        <v>4</v>
      </c>
      <c r="B23" t="s">
        <v>17</v>
      </c>
      <c r="C23" s="17" t="s">
        <v>32</v>
      </c>
      <c r="D23" s="10">
        <v>14524.128000000001</v>
      </c>
      <c r="E23" s="18">
        <v>600</v>
      </c>
      <c r="F23" s="6">
        <f>Tabela11043106732324582323242324523234232423523581067932458[[#This Row],[PRICE IN EUR NET]]+G23*E23</f>
        <v>600</v>
      </c>
      <c r="G23" s="9">
        <v>0</v>
      </c>
    </row>
    <row r="24" spans="1:7" x14ac:dyDescent="0.25">
      <c r="A24">
        <v>4</v>
      </c>
      <c r="B24" t="s">
        <v>15</v>
      </c>
      <c r="C24" s="17" t="s">
        <v>30</v>
      </c>
      <c r="D24" s="10">
        <v>946.25280000000009</v>
      </c>
      <c r="E24" s="18">
        <v>105.01971949312734</v>
      </c>
      <c r="F24" s="6">
        <f>Tabela11043106732324582323242324523234232423523581067932458[[#This Row],[PRICE IN EUR NET]]+G24*E24</f>
        <v>120.14255910013767</v>
      </c>
      <c r="G24" s="9">
        <v>0.14399999999999999</v>
      </c>
    </row>
    <row r="25" spans="1:7" x14ac:dyDescent="0.25">
      <c r="A25">
        <v>4</v>
      </c>
      <c r="B25" t="s">
        <v>27</v>
      </c>
      <c r="C25" s="17" t="s">
        <v>42</v>
      </c>
      <c r="D25" s="10">
        <v>11.988</v>
      </c>
      <c r="E25" s="18">
        <v>11.670672796434156</v>
      </c>
      <c r="F25" s="6">
        <f>Tabela11043106732324582323242324523234232423523581067932458[[#This Row],[PRICE IN EUR NET]]+G25*E25</f>
        <v>13.351249679120674</v>
      </c>
      <c r="G25" s="9">
        <v>0.14399999999999999</v>
      </c>
    </row>
    <row r="26" spans="1:7" x14ac:dyDescent="0.25">
      <c r="A26" s="2" t="s">
        <v>5</v>
      </c>
      <c r="B26" s="2" t="s">
        <v>6</v>
      </c>
      <c r="C26" s="2" t="s">
        <v>7</v>
      </c>
    </row>
    <row r="27" spans="1:7" x14ac:dyDescent="0.25">
      <c r="A27" s="4">
        <f>SUM(Tabela11043106732324582323242324523234232423523581067932458[WITH FUEL ADD])</f>
        <v>1699.469137243005</v>
      </c>
      <c r="B27" s="3">
        <v>4.2850999999999999</v>
      </c>
      <c r="C27" s="5">
        <f>A27*B27</f>
        <v>7282.3952000000008</v>
      </c>
    </row>
    <row r="29" spans="1:7" x14ac:dyDescent="0.25">
      <c r="A29" s="1" t="s">
        <v>50</v>
      </c>
    </row>
    <row r="31" spans="1:7" x14ac:dyDescent="0.25">
      <c r="A31" t="s">
        <v>0</v>
      </c>
      <c r="B31" t="s">
        <v>9</v>
      </c>
      <c r="C31" t="s">
        <v>1</v>
      </c>
      <c r="D31" t="s">
        <v>2</v>
      </c>
      <c r="E31" s="7" t="s">
        <v>3</v>
      </c>
      <c r="F31" t="s">
        <v>8</v>
      </c>
      <c r="G31" t="s">
        <v>4</v>
      </c>
    </row>
    <row r="32" spans="1:7" x14ac:dyDescent="0.25">
      <c r="A32">
        <v>4</v>
      </c>
      <c r="B32" t="s">
        <v>74</v>
      </c>
      <c r="C32" t="s">
        <v>51</v>
      </c>
      <c r="D32" s="7">
        <v>338.86080000000004</v>
      </c>
      <c r="E32" s="11">
        <v>38.190152093895406</v>
      </c>
      <c r="F32" s="6">
        <f>Tabela11043106732324582323242324523234232423523581067[[#This Row],[PRICE IN EUR NET]]+G32*E32</f>
        <v>43.689533995416348</v>
      </c>
      <c r="G32" s="9">
        <v>0.14399999999999999</v>
      </c>
    </row>
    <row r="33" spans="1:7" x14ac:dyDescent="0.25">
      <c r="A33">
        <v>4</v>
      </c>
      <c r="B33" t="s">
        <v>75</v>
      </c>
      <c r="C33" t="s">
        <v>52</v>
      </c>
      <c r="D33" s="7">
        <v>115.0848</v>
      </c>
      <c r="E33" s="20">
        <v>47.74</v>
      </c>
      <c r="F33" s="6">
        <f>Tabela11043106732324582323242324523234232423523581067[[#This Row],[PRICE IN EUR NET]]+G33*E33</f>
        <v>54.614560000000004</v>
      </c>
      <c r="G33" s="9">
        <v>0.14399999999999999</v>
      </c>
    </row>
    <row r="34" spans="1:7" x14ac:dyDescent="0.25">
      <c r="A34">
        <v>4</v>
      </c>
      <c r="B34" t="s">
        <v>48</v>
      </c>
      <c r="C34" t="s">
        <v>53</v>
      </c>
      <c r="D34" s="7">
        <v>215.25119999999998</v>
      </c>
      <c r="E34" s="12">
        <v>28.640877838738799</v>
      </c>
      <c r="F34" s="6">
        <f>Tabela11043106732324582323242324523234232423523581067[[#This Row],[PRICE IN EUR NET]]+G34*E34</f>
        <v>32.765164247517184</v>
      </c>
      <c r="G34" s="9">
        <v>0.14399999999999999</v>
      </c>
    </row>
    <row r="35" spans="1:7" x14ac:dyDescent="0.25">
      <c r="A35">
        <v>4</v>
      </c>
      <c r="B35" t="s">
        <v>76</v>
      </c>
      <c r="C35" t="s">
        <v>54</v>
      </c>
      <c r="D35" s="7">
        <v>1755.7092</v>
      </c>
      <c r="E35" s="12">
        <v>165</v>
      </c>
      <c r="F35" s="6">
        <f>Tabela11043106732324582323242324523234232423523581067[[#This Row],[PRICE IN EUR NET]]+G35*E35</f>
        <v>165</v>
      </c>
      <c r="G35" s="9">
        <v>0</v>
      </c>
    </row>
    <row r="36" spans="1:7" x14ac:dyDescent="0.25">
      <c r="A36">
        <v>4</v>
      </c>
      <c r="B36" t="s">
        <v>77</v>
      </c>
      <c r="C36" t="s">
        <v>55</v>
      </c>
      <c r="D36" s="7">
        <v>645.75360000000001</v>
      </c>
      <c r="E36" s="12">
        <v>58.3396995161701</v>
      </c>
      <c r="F36" s="6">
        <f>Tabela11043106732324582323242324523234232423523581067[[#This Row],[PRICE IN EUR NET]]+G36*E36</f>
        <v>66.74061624649859</v>
      </c>
      <c r="G36" s="9">
        <v>0.14399999999999999</v>
      </c>
    </row>
    <row r="37" spans="1:7" x14ac:dyDescent="0.25">
      <c r="A37">
        <v>4</v>
      </c>
      <c r="B37" t="s">
        <v>78</v>
      </c>
      <c r="C37" t="s">
        <v>56</v>
      </c>
      <c r="D37" s="7">
        <v>421.97760000000005</v>
      </c>
      <c r="E37" s="12">
        <v>47.739426349052017</v>
      </c>
      <c r="F37" s="6">
        <f>Tabela11043106732324582323242324523234232423523581067[[#This Row],[PRICE IN EUR NET]]+G37*E37</f>
        <v>54.613903743315504</v>
      </c>
      <c r="G37" s="9">
        <v>0.14399999999999999</v>
      </c>
    </row>
    <row r="38" spans="1:7" x14ac:dyDescent="0.25">
      <c r="A38">
        <v>4</v>
      </c>
      <c r="B38" t="s">
        <v>79</v>
      </c>
      <c r="C38" t="s">
        <v>57</v>
      </c>
      <c r="D38" s="7">
        <v>559.43999999999994</v>
      </c>
      <c r="E38" s="15">
        <v>62.059865268421412</v>
      </c>
      <c r="F38" s="6">
        <f>Tabela11043106732324582323242324523234232423523581067[[#This Row],[PRICE IN EUR NET]]+G38*E38</f>
        <v>70.996485867074099</v>
      </c>
      <c r="G38" s="9">
        <v>0.14399999999999999</v>
      </c>
    </row>
    <row r="39" spans="1:7" x14ac:dyDescent="0.25">
      <c r="A39">
        <v>4</v>
      </c>
      <c r="B39" t="s">
        <v>80</v>
      </c>
      <c r="C39" t="s">
        <v>58</v>
      </c>
      <c r="D39" s="7">
        <v>1959.6384</v>
      </c>
      <c r="E39" s="12">
        <v>157.53</v>
      </c>
      <c r="F39" s="6">
        <f>Tabela11043106732324582323242324523234232423523581067[[#This Row],[PRICE IN EUR NET]]+G39*E39</f>
        <v>180.21431999999999</v>
      </c>
      <c r="G39" s="9">
        <v>0.14399999999999999</v>
      </c>
    </row>
    <row r="40" spans="1:7" x14ac:dyDescent="0.25">
      <c r="A40">
        <v>4</v>
      </c>
      <c r="B40" t="s">
        <v>81</v>
      </c>
      <c r="C40" t="s">
        <v>59</v>
      </c>
      <c r="D40" s="7">
        <v>241.35839999999999</v>
      </c>
      <c r="E40" s="12">
        <v>28.640877838738799</v>
      </c>
      <c r="F40" s="6">
        <f>Tabela11043106732324582323242324523234232423523581067[[#This Row],[PRICE IN EUR NET]]+G40*E40</f>
        <v>32.765164247517184</v>
      </c>
      <c r="G40" s="9">
        <v>0.14399999999999999</v>
      </c>
    </row>
    <row r="41" spans="1:7" x14ac:dyDescent="0.25">
      <c r="A41">
        <v>4</v>
      </c>
      <c r="B41" t="s">
        <v>82</v>
      </c>
      <c r="C41" t="s">
        <v>60</v>
      </c>
      <c r="D41" s="7">
        <v>399.59999999999997</v>
      </c>
      <c r="E41" s="12">
        <v>38.190152093895406</v>
      </c>
      <c r="F41" s="6">
        <f>Tabela11043106732324582323242324523234232423523581067[[#This Row],[PRICE IN EUR NET]]+G41*E41</f>
        <v>43.689533995416348</v>
      </c>
      <c r="G41" s="9">
        <v>0.14399999999999999</v>
      </c>
    </row>
    <row r="42" spans="1:7" x14ac:dyDescent="0.25">
      <c r="A42">
        <v>4</v>
      </c>
      <c r="B42" t="s">
        <v>83</v>
      </c>
      <c r="C42" t="s">
        <v>61</v>
      </c>
      <c r="D42" s="7">
        <v>69.896699999999996</v>
      </c>
      <c r="E42" s="12">
        <v>22.279324953121744</v>
      </c>
      <c r="F42" s="6">
        <f>Tabela11043106732324582323242324523234232423523581067[[#This Row],[PRICE IN EUR NET]]+G42*E42</f>
        <v>25.487547746371277</v>
      </c>
      <c r="G42" s="9">
        <v>0.14399999999999999</v>
      </c>
    </row>
    <row r="43" spans="1:7" x14ac:dyDescent="0.25">
      <c r="A43">
        <v>4</v>
      </c>
      <c r="B43" t="s">
        <v>84</v>
      </c>
      <c r="C43" t="s">
        <v>62</v>
      </c>
      <c r="D43" s="10">
        <v>169.43040000000002</v>
      </c>
      <c r="E43" s="12">
        <v>42.959001782531189</v>
      </c>
      <c r="F43" s="6">
        <f>Tabela11043106732324582323242324523234232423523581067[[#This Row],[PRICE IN EUR NET]]+G43*E43</f>
        <v>49.145098039215682</v>
      </c>
      <c r="G43" s="9">
        <v>0.14399999999999999</v>
      </c>
    </row>
    <row r="44" spans="1:7" x14ac:dyDescent="0.25">
      <c r="A44">
        <v>4</v>
      </c>
      <c r="B44" t="s">
        <v>85</v>
      </c>
      <c r="C44" t="s">
        <v>63</v>
      </c>
      <c r="D44" s="10">
        <v>879.02009999999996</v>
      </c>
      <c r="E44" s="12">
        <v>92.818945760122233</v>
      </c>
      <c r="F44" s="6">
        <f>Tabela11043106732324582323242324523234232423523581067[[#This Row],[PRICE IN EUR NET]]+G44*E44</f>
        <v>106.18487394957984</v>
      </c>
      <c r="G44" s="9">
        <v>0.14399999999999999</v>
      </c>
    </row>
    <row r="45" spans="1:7" x14ac:dyDescent="0.25">
      <c r="A45">
        <v>4</v>
      </c>
      <c r="B45" t="s">
        <v>86</v>
      </c>
      <c r="C45" t="s">
        <v>64</v>
      </c>
      <c r="D45" s="10">
        <v>960.10559999999998</v>
      </c>
      <c r="E45" s="12">
        <v>85.920318540639386</v>
      </c>
      <c r="F45" s="6">
        <f>Tabela11043106732324582323242324523234232423523581067[[#This Row],[PRICE IN EUR NET]]+G45*E45</f>
        <v>98.292844410491455</v>
      </c>
      <c r="G45" s="9">
        <v>0.14399999999999999</v>
      </c>
    </row>
    <row r="46" spans="1:7" x14ac:dyDescent="0.25">
      <c r="A46">
        <v>4</v>
      </c>
      <c r="B46" t="s">
        <v>87</v>
      </c>
      <c r="C46" t="s">
        <v>65</v>
      </c>
      <c r="D46" s="10">
        <v>882.31679999999994</v>
      </c>
      <c r="E46" s="12">
        <v>92.818945760122233</v>
      </c>
      <c r="F46" s="6">
        <f>Tabela11043106732324582323242324523234232423523581067[[#This Row],[PRICE IN EUR NET]]+G46*E46</f>
        <v>106.18487394957984</v>
      </c>
      <c r="G46" s="9">
        <v>0.14399999999999999</v>
      </c>
    </row>
    <row r="47" spans="1:7" x14ac:dyDescent="0.25">
      <c r="A47">
        <v>4</v>
      </c>
      <c r="B47" t="s">
        <v>88</v>
      </c>
      <c r="C47" t="s">
        <v>66</v>
      </c>
      <c r="D47" s="10">
        <v>183.816</v>
      </c>
      <c r="E47" s="12">
        <v>28.640877838738799</v>
      </c>
      <c r="F47" s="6">
        <f>Tabela11043106732324582323242324523234232423523581067[[#This Row],[PRICE IN EUR NET]]+G47*E47</f>
        <v>32.765164247517184</v>
      </c>
      <c r="G47" s="9">
        <v>0.14399999999999999</v>
      </c>
    </row>
    <row r="48" spans="1:7" x14ac:dyDescent="0.25">
      <c r="A48">
        <v>4</v>
      </c>
      <c r="B48" t="s">
        <v>89</v>
      </c>
      <c r="C48" t="s">
        <v>67</v>
      </c>
      <c r="D48" s="10">
        <v>250.94880000000001</v>
      </c>
      <c r="E48" s="12">
        <v>28.640877838738799</v>
      </c>
      <c r="F48" s="6">
        <f>Tabela11043106732324582323242324523234232423523581067[[#This Row],[PRICE IN EUR NET]]+G48*E48</f>
        <v>32.765164247517184</v>
      </c>
      <c r="G48" s="9">
        <v>0.14399999999999999</v>
      </c>
    </row>
    <row r="49" spans="1:7" x14ac:dyDescent="0.25">
      <c r="A49">
        <v>4</v>
      </c>
      <c r="B49" t="s">
        <v>90</v>
      </c>
      <c r="C49" t="s">
        <v>68</v>
      </c>
      <c r="D49" s="10">
        <v>279.71999999999997</v>
      </c>
      <c r="E49" s="12">
        <v>28.640877838738799</v>
      </c>
      <c r="F49" s="6">
        <f>Tabela11043106732324582323242324523234232423523581067[[#This Row],[PRICE IN EUR NET]]+G49*E49</f>
        <v>32.765164247517184</v>
      </c>
      <c r="G49" s="9">
        <v>0.14399999999999999</v>
      </c>
    </row>
    <row r="50" spans="1:7" x14ac:dyDescent="0.25">
      <c r="A50">
        <v>4</v>
      </c>
      <c r="B50" t="s">
        <v>91</v>
      </c>
      <c r="C50" t="s">
        <v>69</v>
      </c>
      <c r="D50" s="10">
        <v>145.45440000000002</v>
      </c>
      <c r="E50" s="15">
        <v>28.640877838738799</v>
      </c>
      <c r="F50" s="6">
        <f>Tabela11043106732324582323242324523234232423523581067[[#This Row],[PRICE IN EUR NET]]+G50*E50</f>
        <v>32.765164247517184</v>
      </c>
      <c r="G50" s="9">
        <v>0.14399999999999999</v>
      </c>
    </row>
    <row r="51" spans="1:7" x14ac:dyDescent="0.25">
      <c r="A51">
        <v>4</v>
      </c>
      <c r="B51" t="s">
        <v>92</v>
      </c>
      <c r="C51" t="s">
        <v>70</v>
      </c>
      <c r="D51" s="10">
        <v>119.88</v>
      </c>
      <c r="E51" s="12">
        <v>9.5492742551566074</v>
      </c>
      <c r="F51" s="6">
        <f>Tabela11043106732324582323242324523234232423523581067[[#This Row],[PRICE IN EUR NET]]+G51*E51</f>
        <v>10.924369747899158</v>
      </c>
      <c r="G51" s="9">
        <v>0.14399999999999999</v>
      </c>
    </row>
    <row r="52" spans="1:7" x14ac:dyDescent="0.25">
      <c r="A52">
        <v>4</v>
      </c>
      <c r="B52" t="s">
        <v>93</v>
      </c>
      <c r="C52" t="s">
        <v>71</v>
      </c>
      <c r="D52" s="10">
        <v>2925.0720000000001</v>
      </c>
      <c r="E52" s="12">
        <v>229.99976850244229</v>
      </c>
      <c r="F52" s="6">
        <f>Tabela11043106732324582323242324523234232423523581067[[#This Row],[PRICE IN EUR NET]]+G52*E52</f>
        <v>229.99976850244229</v>
      </c>
      <c r="G52" s="9">
        <v>0</v>
      </c>
    </row>
    <row r="53" spans="1:7" x14ac:dyDescent="0.25">
      <c r="A53">
        <v>4</v>
      </c>
      <c r="B53" t="s">
        <v>94</v>
      </c>
      <c r="C53" t="s">
        <v>72</v>
      </c>
      <c r="D53" s="10">
        <v>1489.7088000000001</v>
      </c>
      <c r="E53" s="12">
        <v>124.11047063453481</v>
      </c>
      <c r="F53" s="6">
        <f>Tabela11043106732324582323242324523234232423523581067[[#This Row],[PRICE IN EUR NET]]+G53*E53</f>
        <v>141.98237840590781</v>
      </c>
      <c r="G53" s="9">
        <v>0.14399999999999999</v>
      </c>
    </row>
    <row r="54" spans="1:7" x14ac:dyDescent="0.25">
      <c r="A54">
        <v>4</v>
      </c>
      <c r="B54" t="s">
        <v>95</v>
      </c>
      <c r="C54" t="s">
        <v>73</v>
      </c>
      <c r="D54" s="10">
        <v>457.14240000000001</v>
      </c>
      <c r="E54" s="12">
        <v>47.739426349052017</v>
      </c>
      <c r="F54" s="6">
        <f>Tabela11043106732324582323242324523234232423523581067[[#This Row],[PRICE IN EUR NET]]+G54*E54</f>
        <v>54.613903743315504</v>
      </c>
      <c r="G54" s="9">
        <v>0.14399999999999999</v>
      </c>
    </row>
    <row r="55" spans="1:7" x14ac:dyDescent="0.25">
      <c r="A55" s="2" t="s">
        <v>5</v>
      </c>
      <c r="B55" s="2" t="s">
        <v>6</v>
      </c>
      <c r="C55" s="2" t="s">
        <v>7</v>
      </c>
      <c r="F55" s="7"/>
    </row>
    <row r="56" spans="1:7" x14ac:dyDescent="0.25">
      <c r="A56" s="4">
        <f>SUM(Tabela11043106732324582323242324523234232423523581067[WITH FUEL ADD])</f>
        <v>1698.9655978276264</v>
      </c>
      <c r="B56" s="3">
        <v>4.3197000000000001</v>
      </c>
      <c r="C56" s="5">
        <f>A56*B56</f>
        <v>7339.0216929359976</v>
      </c>
    </row>
    <row r="59" spans="1:7" x14ac:dyDescent="0.25">
      <c r="A59" s="1" t="s">
        <v>96</v>
      </c>
    </row>
    <row r="61" spans="1:7" x14ac:dyDescent="0.25">
      <c r="A61" t="s">
        <v>0</v>
      </c>
      <c r="B61" t="s">
        <v>9</v>
      </c>
      <c r="C61" t="s">
        <v>1</v>
      </c>
      <c r="D61" t="s">
        <v>2</v>
      </c>
      <c r="E61" s="7" t="s">
        <v>3</v>
      </c>
      <c r="F61" t="s">
        <v>8</v>
      </c>
      <c r="G61" t="s">
        <v>4</v>
      </c>
    </row>
    <row r="62" spans="1:7" x14ac:dyDescent="0.25">
      <c r="A62">
        <v>4</v>
      </c>
      <c r="B62" t="s">
        <v>115</v>
      </c>
      <c r="C62" t="s">
        <v>97</v>
      </c>
      <c r="D62" s="7">
        <v>11.988</v>
      </c>
      <c r="E62" s="11">
        <v>9.5495121444882702</v>
      </c>
      <c r="F62" s="6">
        <f>Tabela110431067323245823232423245232342324235235810679[[#This Row],[PRICE IN EUR NET]]+G62*E62</f>
        <v>10.924641893294581</v>
      </c>
      <c r="G62" s="9">
        <v>0.14399999999999999</v>
      </c>
    </row>
    <row r="63" spans="1:7" x14ac:dyDescent="0.25">
      <c r="A63">
        <v>4</v>
      </c>
      <c r="B63" t="s">
        <v>116</v>
      </c>
      <c r="C63" t="s">
        <v>98</v>
      </c>
      <c r="D63" s="7">
        <v>27.972000000000001</v>
      </c>
      <c r="E63" s="11">
        <v>9.5495121444882702</v>
      </c>
      <c r="F63" s="6">
        <f>Tabela110431067323245823232423245232342324235235810679[[#This Row],[PRICE IN EUR NET]]+G63*E63</f>
        <v>10.924641893294581</v>
      </c>
      <c r="G63" s="9">
        <v>0.14399999999999999</v>
      </c>
    </row>
    <row r="64" spans="1:7" x14ac:dyDescent="0.25">
      <c r="A64">
        <v>4</v>
      </c>
      <c r="B64" t="s">
        <v>117</v>
      </c>
      <c r="C64" t="s">
        <v>99</v>
      </c>
      <c r="D64" s="10">
        <v>860.73839999999996</v>
      </c>
      <c r="E64" s="12">
        <v>78.499757802228217</v>
      </c>
      <c r="F64" s="6">
        <f>Tabela110431067323245823232423245232342324235235810679[[#This Row],[PRICE IN EUR NET]]+G64*E64</f>
        <v>89.803722925749085</v>
      </c>
      <c r="G64" s="9">
        <v>0.14399999999999999</v>
      </c>
    </row>
    <row r="65" spans="1:7" x14ac:dyDescent="0.25">
      <c r="A65">
        <v>4</v>
      </c>
      <c r="B65" t="s">
        <v>118</v>
      </c>
      <c r="C65" t="s">
        <v>100</v>
      </c>
      <c r="D65" s="10">
        <v>431.56800000000004</v>
      </c>
      <c r="E65" s="12">
        <v>47.740640786104763</v>
      </c>
      <c r="F65" s="6">
        <f>Tabela110431067323245823232423245232342324235235810679[[#This Row],[PRICE IN EUR NET]]+G65*E65</f>
        <v>54.615293059303845</v>
      </c>
      <c r="G65" s="9">
        <v>0.14399999999999999</v>
      </c>
    </row>
    <row r="66" spans="1:7" x14ac:dyDescent="0.25">
      <c r="A66">
        <v>4</v>
      </c>
      <c r="B66" t="s">
        <v>119</v>
      </c>
      <c r="C66" t="s">
        <v>101</v>
      </c>
      <c r="D66" s="7">
        <v>39.96</v>
      </c>
      <c r="E66" s="11">
        <v>19.089797707194428</v>
      </c>
      <c r="F66" s="6">
        <f>Tabela110431067323245823232423245232342324235235810679[[#This Row],[PRICE IN EUR NET]]+G66*E66</f>
        <v>21.838728577030427</v>
      </c>
      <c r="G66" s="9">
        <v>0.14399999999999999</v>
      </c>
    </row>
    <row r="67" spans="1:7" x14ac:dyDescent="0.25">
      <c r="A67">
        <v>4</v>
      </c>
      <c r="B67" t="s">
        <v>120</v>
      </c>
      <c r="C67" t="s">
        <v>102</v>
      </c>
      <c r="D67" s="10">
        <v>39.4938</v>
      </c>
      <c r="E67" s="19">
        <v>15.908933637810531</v>
      </c>
      <c r="F67" s="6">
        <f>Tabela110431067323245823232423245232342324235235810679[[#This Row],[PRICE IN EUR NET]]+G67*E67</f>
        <v>18.199820081655247</v>
      </c>
      <c r="G67" s="9">
        <v>0.14399999999999999</v>
      </c>
    </row>
    <row r="68" spans="1:7" x14ac:dyDescent="0.25">
      <c r="A68">
        <v>4</v>
      </c>
      <c r="B68" t="s">
        <v>121</v>
      </c>
      <c r="C68" t="s">
        <v>103</v>
      </c>
      <c r="D68" s="10">
        <v>677.72160000000008</v>
      </c>
      <c r="E68" s="19">
        <v>66.830438493299198</v>
      </c>
      <c r="F68" s="6">
        <f>Tabela110431067323245823232423245232342324235235810679[[#This Row],[PRICE IN EUR NET]]+G68*E68</f>
        <v>76.454021636334289</v>
      </c>
      <c r="G68" s="9">
        <v>0.14399999999999999</v>
      </c>
    </row>
    <row r="69" spans="1:7" x14ac:dyDescent="0.25">
      <c r="A69">
        <v>4</v>
      </c>
      <c r="B69" t="s">
        <v>122</v>
      </c>
      <c r="C69" t="s">
        <v>104</v>
      </c>
      <c r="D69" s="7">
        <v>313.28640000000001</v>
      </c>
      <c r="E69" s="19">
        <v>38.191128641616494</v>
      </c>
      <c r="F69" s="6">
        <f>Tabela110431067323245823232423245232342324235235810679[[#This Row],[PRICE IN EUR NET]]+G69*E69</f>
        <v>43.690651166009268</v>
      </c>
      <c r="G69" s="9">
        <v>0.14399999999999999</v>
      </c>
    </row>
    <row r="70" spans="1:7" x14ac:dyDescent="0.25">
      <c r="A70">
        <v>4</v>
      </c>
      <c r="B70" t="s">
        <v>123</v>
      </c>
      <c r="C70" t="s">
        <v>105</v>
      </c>
      <c r="D70" s="10">
        <v>198.20159999999998</v>
      </c>
      <c r="E70" s="19">
        <v>42.958964777524045</v>
      </c>
      <c r="F70" s="6">
        <f>Tabela110431067323245823232423245232342324235235810679[[#This Row],[PRICE IN EUR NET]]+G70*E70</f>
        <v>49.145055705487508</v>
      </c>
      <c r="G70" s="9">
        <v>0.14399999999999999</v>
      </c>
    </row>
    <row r="71" spans="1:7" x14ac:dyDescent="0.25">
      <c r="A71">
        <v>4</v>
      </c>
      <c r="B71" t="s">
        <v>124</v>
      </c>
      <c r="C71" t="s">
        <v>106</v>
      </c>
      <c r="D71" s="10">
        <v>242.95680000000002</v>
      </c>
      <c r="E71" s="19">
        <v>28.639309851682697</v>
      </c>
      <c r="F71" s="6">
        <f>Tabela110431067323245823232423245232342324235235810679[[#This Row],[PRICE IN EUR NET]]+G71*E71</f>
        <v>32.763370470325007</v>
      </c>
      <c r="G71" s="9">
        <v>0.14399999999999999</v>
      </c>
    </row>
    <row r="72" spans="1:7" x14ac:dyDescent="0.25">
      <c r="A72">
        <v>4</v>
      </c>
      <c r="B72" t="s">
        <v>125</v>
      </c>
      <c r="C72" t="s">
        <v>107</v>
      </c>
      <c r="D72" s="10">
        <v>553.04640000000006</v>
      </c>
      <c r="E72" s="19">
        <v>56.219869443867779</v>
      </c>
      <c r="F72" s="6">
        <f>Tabela110431067323245823232423245232342324235235810679[[#This Row],[PRICE IN EUR NET]]+G72*E72</f>
        <v>64.31553064378474</v>
      </c>
      <c r="G72" s="9">
        <v>0.14399999999999999</v>
      </c>
    </row>
    <row r="73" spans="1:7" x14ac:dyDescent="0.25">
      <c r="A73">
        <v>4</v>
      </c>
      <c r="B73" t="s">
        <v>126</v>
      </c>
      <c r="C73" t="s">
        <v>108</v>
      </c>
      <c r="D73" s="10">
        <v>52.314299999999996</v>
      </c>
      <c r="E73" s="19">
        <v>22.279888358360438</v>
      </c>
      <c r="F73" s="6">
        <f>Tabela110431067323245823232423245232342324235235810679[[#This Row],[PRICE IN EUR NET]]+G73*E73</f>
        <v>25.488192281964341</v>
      </c>
      <c r="G73" s="9">
        <v>0.14399999999999999</v>
      </c>
    </row>
    <row r="74" spans="1:7" x14ac:dyDescent="0.25">
      <c r="A74">
        <v>4</v>
      </c>
      <c r="B74" t="s">
        <v>127</v>
      </c>
      <c r="C74" t="s">
        <v>109</v>
      </c>
      <c r="D74" s="10">
        <v>23.509799999999998</v>
      </c>
      <c r="E74" s="19">
        <v>15.908933637810531</v>
      </c>
      <c r="F74" s="6">
        <f>Tabela110431067323245823232423245232342324235235810679[[#This Row],[PRICE IN EUR NET]]+G74*E74</f>
        <v>18.199820081655247</v>
      </c>
      <c r="G74" s="9">
        <v>0.14399999999999999</v>
      </c>
    </row>
    <row r="75" spans="1:7" x14ac:dyDescent="0.25">
      <c r="A75">
        <v>4</v>
      </c>
      <c r="B75" t="s">
        <v>128</v>
      </c>
      <c r="C75" t="s">
        <v>110</v>
      </c>
      <c r="D75" s="10">
        <v>2269.7280000000001</v>
      </c>
      <c r="E75" s="19">
        <v>200</v>
      </c>
      <c r="F75" s="6">
        <f>Tabela110431067323245823232423245232342324235235810679[[#This Row],[PRICE IN EUR NET]]+G75*E75</f>
        <v>200</v>
      </c>
      <c r="G75" s="9">
        <v>0</v>
      </c>
    </row>
    <row r="76" spans="1:7" x14ac:dyDescent="0.25">
      <c r="A76">
        <v>4</v>
      </c>
      <c r="B76" t="s">
        <v>129</v>
      </c>
      <c r="C76" t="s">
        <v>111</v>
      </c>
      <c r="D76" s="10">
        <v>594.60480000000007</v>
      </c>
      <c r="E76" s="12">
        <v>56.219869443867779</v>
      </c>
      <c r="F76" s="6">
        <f>Tabela110431067323245823232423245232342324235235810679[[#This Row],[PRICE IN EUR NET]]+G76*E76</f>
        <v>64.31553064378474</v>
      </c>
      <c r="G76" s="9">
        <v>0.14399999999999999</v>
      </c>
    </row>
    <row r="77" spans="1:7" x14ac:dyDescent="0.25">
      <c r="A77">
        <v>4</v>
      </c>
      <c r="B77" t="s">
        <v>130</v>
      </c>
      <c r="C77" t="s">
        <v>112</v>
      </c>
      <c r="D77" s="10">
        <v>18.714600000000001</v>
      </c>
      <c r="E77" s="12">
        <v>9.5495121444882702</v>
      </c>
      <c r="F77" s="6">
        <f>Tabela110431067323245823232423245232342324235235810679[[#This Row],[PRICE IN EUR NET]]+G77*E77</f>
        <v>10.924641893294581</v>
      </c>
      <c r="G77" s="9">
        <v>0.14399999999999999</v>
      </c>
    </row>
    <row r="78" spans="1:7" x14ac:dyDescent="0.25">
      <c r="A78">
        <v>4</v>
      </c>
      <c r="B78" t="s">
        <v>131</v>
      </c>
      <c r="C78" t="s">
        <v>113</v>
      </c>
      <c r="D78" s="10">
        <v>247.21919999999997</v>
      </c>
      <c r="E78" s="12">
        <v>28.639309851682697</v>
      </c>
      <c r="F78" s="6">
        <f>Tabela110431067323245823232423245232342324235235810679[[#This Row],[PRICE IN EUR NET]]+G78*E78</f>
        <v>32.763370470325007</v>
      </c>
      <c r="G78" s="9">
        <v>0.14399999999999999</v>
      </c>
    </row>
    <row r="79" spans="1:7" x14ac:dyDescent="0.25">
      <c r="A79">
        <v>4</v>
      </c>
      <c r="B79" t="s">
        <v>132</v>
      </c>
      <c r="C79" t="s">
        <v>114</v>
      </c>
      <c r="D79" s="10">
        <v>210.98880000000003</v>
      </c>
      <c r="E79" s="12">
        <v>42.958964777524045</v>
      </c>
      <c r="F79" s="6">
        <f>Tabela110431067323245823232423245232342324235235810679[[#This Row],[PRICE IN EUR NET]]+G79*E79</f>
        <v>49.145055705487508</v>
      </c>
      <c r="G79" s="9">
        <v>0.14399999999999999</v>
      </c>
    </row>
    <row r="80" spans="1:7" x14ac:dyDescent="0.25">
      <c r="A80" s="2" t="s">
        <v>5</v>
      </c>
      <c r="B80" s="2" t="s">
        <v>6</v>
      </c>
      <c r="C80" s="2" t="s">
        <v>7</v>
      </c>
    </row>
    <row r="81" spans="1:7" x14ac:dyDescent="0.25">
      <c r="A81" s="4">
        <f>SUM(Tabela110431067323245823232423245232342324235235810679[WITH FUEL ADD])</f>
        <v>873.51208912877996</v>
      </c>
      <c r="B81" s="3">
        <v>4.3353000000000002</v>
      </c>
      <c r="C81" s="5">
        <f>A81*B81</f>
        <v>3786.93696</v>
      </c>
    </row>
    <row r="83" spans="1:7" x14ac:dyDescent="0.25">
      <c r="A83" s="4"/>
      <c r="B83" s="3"/>
      <c r="C83" s="5"/>
    </row>
    <row r="84" spans="1:7" x14ac:dyDescent="0.25">
      <c r="A84" s="1" t="s">
        <v>135</v>
      </c>
    </row>
    <row r="86" spans="1:7" x14ac:dyDescent="0.25">
      <c r="A86" t="s">
        <v>0</v>
      </c>
      <c r="B86" t="s">
        <v>9</v>
      </c>
      <c r="C86" t="s">
        <v>1</v>
      </c>
      <c r="D86" t="s">
        <v>2</v>
      </c>
      <c r="E86" s="7" t="s">
        <v>3</v>
      </c>
      <c r="F86" t="s">
        <v>8</v>
      </c>
      <c r="G86" t="s">
        <v>4</v>
      </c>
    </row>
    <row r="87" spans="1:7" x14ac:dyDescent="0.25">
      <c r="A87">
        <v>4</v>
      </c>
      <c r="B87" t="s">
        <v>133</v>
      </c>
      <c r="C87" t="s">
        <v>136</v>
      </c>
      <c r="D87" s="7">
        <v>40.625999999999998</v>
      </c>
      <c r="E87" s="11">
        <v>9.5499780646055097</v>
      </c>
      <c r="F87" s="6">
        <f>Tabela1104310673232458232324232452323423242352358106793[[#This Row],[PRICE IN EUR NET]]+G87*E87</f>
        <v>10.925174905908703</v>
      </c>
      <c r="G87" s="9">
        <v>0.14399999999999999</v>
      </c>
    </row>
    <row r="88" spans="1:7" x14ac:dyDescent="0.25">
      <c r="A88">
        <v>4</v>
      </c>
      <c r="B88" t="s">
        <v>134</v>
      </c>
      <c r="C88" t="s">
        <v>137</v>
      </c>
      <c r="D88" s="7">
        <v>930.66840000000002</v>
      </c>
      <c r="E88" s="11">
        <v>85.919785725830664</v>
      </c>
      <c r="F88" s="6">
        <f>Tabela1104310673232458232324232452323423242352358106793[[#This Row],[PRICE IN EUR NET]]+G88*E88</f>
        <v>98.292234870350285</v>
      </c>
      <c r="G88" s="9">
        <v>0.14399999999999999</v>
      </c>
    </row>
    <row r="89" spans="1:7" x14ac:dyDescent="0.25">
      <c r="A89">
        <v>4</v>
      </c>
      <c r="B89" t="s">
        <v>150</v>
      </c>
      <c r="C89" t="s">
        <v>138</v>
      </c>
      <c r="D89" s="7">
        <v>399.06719999999996</v>
      </c>
      <c r="E89" s="11">
        <v>38.190676302846988</v>
      </c>
      <c r="F89" s="6">
        <f>Tabela1104310673232458232324232452323423242352358106793[[#This Row],[PRICE IN EUR NET]]+G89*E89</f>
        <v>43.690133690456953</v>
      </c>
      <c r="G89" s="9">
        <v>0.14399999999999999</v>
      </c>
    </row>
    <row r="90" spans="1:7" x14ac:dyDescent="0.25">
      <c r="A90">
        <v>4</v>
      </c>
      <c r="B90" t="s">
        <v>151</v>
      </c>
      <c r="C90" t="s">
        <v>139</v>
      </c>
      <c r="D90" s="7">
        <v>297.30240000000003</v>
      </c>
      <c r="E90" s="11">
        <v>28.640698238241477</v>
      </c>
      <c r="F90" s="6">
        <f>Tabela1104310673232458232324232452323423242352358106793[[#This Row],[PRICE IN EUR NET]]+G90*E90</f>
        <v>32.764958784548249</v>
      </c>
      <c r="G90" s="9">
        <v>0.14399999999999999</v>
      </c>
    </row>
    <row r="91" spans="1:7" x14ac:dyDescent="0.25">
      <c r="A91">
        <v>4</v>
      </c>
      <c r="B91" t="s">
        <v>152</v>
      </c>
      <c r="C91" t="s">
        <v>140</v>
      </c>
      <c r="D91" s="7">
        <v>271.72800000000001</v>
      </c>
      <c r="E91" s="12">
        <v>28.640698238241477</v>
      </c>
      <c r="F91" s="6">
        <f>Tabela1104310673232458232324232452323423242352358106793[[#This Row],[PRICE IN EUR NET]]+G91*E91</f>
        <v>32.764958784548249</v>
      </c>
      <c r="G91" s="9">
        <v>0.14399999999999999</v>
      </c>
    </row>
    <row r="92" spans="1:7" x14ac:dyDescent="0.25">
      <c r="A92">
        <v>4</v>
      </c>
      <c r="B92" t="s">
        <v>153</v>
      </c>
      <c r="C92" t="s">
        <v>141</v>
      </c>
      <c r="D92" s="7">
        <v>11.988</v>
      </c>
      <c r="E92" s="12">
        <v>9.5499780646055097</v>
      </c>
      <c r="F92" s="6">
        <f>Tabela1104310673232458232324232452323423242352358106793[[#This Row],[PRICE IN EUR NET]]+G92*E92</f>
        <v>10.925174905908703</v>
      </c>
      <c r="G92" s="9">
        <v>0.14399999999999999</v>
      </c>
    </row>
    <row r="93" spans="1:7" x14ac:dyDescent="0.25">
      <c r="A93">
        <v>4</v>
      </c>
      <c r="B93" t="s">
        <v>150</v>
      </c>
      <c r="C93" t="s">
        <v>142</v>
      </c>
      <c r="D93" s="10">
        <v>2429.5680000000002</v>
      </c>
      <c r="E93" s="12">
        <v>200</v>
      </c>
      <c r="F93" s="6">
        <f>Tabela1104310673232458232324232452323423242352358106793[[#This Row],[PRICE IN EUR NET]]+G93*E93</f>
        <v>200</v>
      </c>
      <c r="G93" s="9">
        <v>0</v>
      </c>
    </row>
    <row r="94" spans="1:7" x14ac:dyDescent="0.25">
      <c r="A94">
        <v>4</v>
      </c>
      <c r="B94" t="s">
        <v>154</v>
      </c>
      <c r="C94" t="s">
        <v>143</v>
      </c>
      <c r="D94" s="10">
        <v>597.80160000000001</v>
      </c>
      <c r="E94" s="12">
        <v>62.061003486573227</v>
      </c>
      <c r="F94" s="6">
        <f>Tabela1104310673232458232324232452323423242352358106793[[#This Row],[PRICE IN EUR NET]]+G94*E94</f>
        <v>70.997787988639772</v>
      </c>
      <c r="G94" s="9">
        <v>0.14399999999999999</v>
      </c>
    </row>
    <row r="95" spans="1:7" x14ac:dyDescent="0.25">
      <c r="A95">
        <v>4</v>
      </c>
      <c r="B95" t="s">
        <v>155</v>
      </c>
      <c r="C95" t="s">
        <v>144</v>
      </c>
      <c r="D95" s="10">
        <v>166.2336</v>
      </c>
      <c r="E95" s="12">
        <v>28.640698238241477</v>
      </c>
      <c r="F95" s="6">
        <f>Tabela1104310673232458232324232452323423242352358106793[[#This Row],[PRICE IN EUR NET]]+G95*E95</f>
        <v>32.764958784548249</v>
      </c>
      <c r="G95" s="9">
        <v>0.14399999999999999</v>
      </c>
    </row>
    <row r="96" spans="1:7" x14ac:dyDescent="0.25">
      <c r="A96">
        <v>4</v>
      </c>
      <c r="B96" t="s">
        <v>156</v>
      </c>
      <c r="C96" t="s">
        <v>145</v>
      </c>
      <c r="D96" s="10">
        <v>257.3424</v>
      </c>
      <c r="E96" s="12">
        <v>28.640698238241477</v>
      </c>
      <c r="F96" s="6">
        <f>Tabela1104310673232458232324232452323423242352358106793[[#This Row],[PRICE IN EUR NET]]+G96*E96</f>
        <v>32.764958784548249</v>
      </c>
      <c r="G96" s="9">
        <v>0.14399999999999999</v>
      </c>
    </row>
    <row r="97" spans="1:7" x14ac:dyDescent="0.25">
      <c r="A97">
        <v>4</v>
      </c>
      <c r="B97" t="s">
        <v>157</v>
      </c>
      <c r="C97" t="s">
        <v>146</v>
      </c>
      <c r="D97" s="10">
        <v>1669.7952</v>
      </c>
      <c r="E97" s="12">
        <v>158.59059317924684</v>
      </c>
      <c r="F97" s="6">
        <f>Tabela1104310673232458232324232452323423242352358106793[[#This Row],[PRICE IN EUR NET]]+G97*E97</f>
        <v>181.42763859705838</v>
      </c>
      <c r="G97" s="9">
        <v>0.14399999999999999</v>
      </c>
    </row>
    <row r="98" spans="1:7" x14ac:dyDescent="0.25">
      <c r="A98">
        <v>4</v>
      </c>
      <c r="B98" t="s">
        <v>158</v>
      </c>
      <c r="C98" t="s">
        <v>147</v>
      </c>
      <c r="D98" s="10">
        <v>466.7328</v>
      </c>
      <c r="E98" s="12">
        <v>52.511025421967723</v>
      </c>
      <c r="F98" s="6">
        <f>Tabela1104310673232458232324232452323423242352358106793[[#This Row],[PRICE IN EUR NET]]+G98*E98</f>
        <v>60.072613082731074</v>
      </c>
      <c r="G98" s="9">
        <v>0.14399999999999999</v>
      </c>
    </row>
    <row r="99" spans="1:7" x14ac:dyDescent="0.25">
      <c r="A99">
        <v>4</v>
      </c>
      <c r="B99" t="s">
        <v>159</v>
      </c>
      <c r="C99" t="s">
        <v>148</v>
      </c>
      <c r="D99" s="10">
        <v>434.76480000000004</v>
      </c>
      <c r="E99" s="12">
        <v>52.511025421967723</v>
      </c>
      <c r="F99" s="6">
        <f>Tabela1104310673232458232324232452323423242352358106793[[#This Row],[PRICE IN EUR NET]]+G99*E99</f>
        <v>60.072613082731074</v>
      </c>
      <c r="G99" s="9">
        <v>0.14399999999999999</v>
      </c>
    </row>
    <row r="100" spans="1:7" x14ac:dyDescent="0.25">
      <c r="A100">
        <v>4</v>
      </c>
      <c r="B100" t="s">
        <v>160</v>
      </c>
      <c r="C100" t="s">
        <v>149</v>
      </c>
      <c r="D100" s="10">
        <v>585.01440000000002</v>
      </c>
      <c r="E100" s="12">
        <v>56.219261585351774</v>
      </c>
      <c r="F100" s="6">
        <f>Tabela1104310673232458232324232452323423242352358106793[[#This Row],[PRICE IN EUR NET]]+G100*E100</f>
        <v>64.314835253642428</v>
      </c>
      <c r="G100" s="9">
        <v>0.14399999999999999</v>
      </c>
    </row>
    <row r="101" spans="1:7" x14ac:dyDescent="0.25">
      <c r="A101" s="2" t="s">
        <v>5</v>
      </c>
      <c r="B101" s="2" t="s">
        <v>6</v>
      </c>
      <c r="C101" s="2" t="s">
        <v>7</v>
      </c>
    </row>
    <row r="102" spans="1:7" x14ac:dyDescent="0.25">
      <c r="A102" s="4">
        <f>SUM(Tabela1104310673232458232324232452323423242352358106793[WITH FUEL ADD])</f>
        <v>931.77804151562043</v>
      </c>
      <c r="B102" s="3">
        <v>4.3308999999999997</v>
      </c>
      <c r="C102" s="5">
        <f>A102*B102</f>
        <v>4035.4375200000004</v>
      </c>
    </row>
    <row r="106" spans="1:7" x14ac:dyDescent="0.25">
      <c r="A106" s="1" t="s">
        <v>10</v>
      </c>
      <c r="C106" t="s">
        <v>11</v>
      </c>
    </row>
    <row r="107" spans="1:7" x14ac:dyDescent="0.25">
      <c r="A107" s="4">
        <f>A27+A56+A81+A102</f>
        <v>5203.7248657150312</v>
      </c>
      <c r="C107" s="8">
        <f>C27+C56+C81+C102</f>
        <v>22443.791372935997</v>
      </c>
    </row>
    <row r="109" spans="1:7" x14ac:dyDescent="0.25">
      <c r="D109" s="7"/>
      <c r="E109" s="11"/>
      <c r="F109" s="6"/>
      <c r="G109" s="9"/>
    </row>
    <row r="110" spans="1:7" x14ac:dyDescent="0.25">
      <c r="D110" s="7"/>
      <c r="E110" s="11"/>
      <c r="F110" s="6"/>
      <c r="G110" s="9"/>
    </row>
    <row r="111" spans="1:7" x14ac:dyDescent="0.25">
      <c r="D111" s="7"/>
      <c r="E111" s="11"/>
      <c r="F111" s="6"/>
      <c r="G111" s="9"/>
    </row>
    <row r="112" spans="1:7" x14ac:dyDescent="0.25">
      <c r="D112" s="7"/>
      <c r="E112" s="11"/>
      <c r="F112" s="6"/>
      <c r="G112" s="9"/>
    </row>
    <row r="113" spans="1:7" x14ac:dyDescent="0.25">
      <c r="D113" s="7"/>
      <c r="E113" s="12"/>
      <c r="F113" s="6"/>
      <c r="G113" s="9"/>
    </row>
    <row r="114" spans="1:7" x14ac:dyDescent="0.25">
      <c r="D114" s="7"/>
      <c r="E114" s="12"/>
      <c r="F114" s="6"/>
      <c r="G114" s="9"/>
    </row>
    <row r="115" spans="1:7" x14ac:dyDescent="0.25">
      <c r="D115" s="10"/>
      <c r="E115" s="12"/>
      <c r="F115" s="6"/>
      <c r="G115" s="9"/>
    </row>
    <row r="116" spans="1:7" x14ac:dyDescent="0.25">
      <c r="D116" s="10"/>
      <c r="E116" s="12"/>
      <c r="F116" s="6"/>
      <c r="G116" s="9"/>
    </row>
    <row r="117" spans="1:7" x14ac:dyDescent="0.25">
      <c r="D117" s="10"/>
      <c r="E117" s="12"/>
      <c r="F117" s="6"/>
      <c r="G117" s="9"/>
    </row>
    <row r="118" spans="1:7" x14ac:dyDescent="0.25">
      <c r="D118" s="10"/>
      <c r="E118" s="12"/>
      <c r="F118" s="6"/>
      <c r="G118" s="9"/>
    </row>
    <row r="119" spans="1:7" x14ac:dyDescent="0.25">
      <c r="D119" s="10"/>
      <c r="E119" s="12"/>
      <c r="F119" s="6"/>
      <c r="G119" s="9"/>
    </row>
    <row r="120" spans="1:7" x14ac:dyDescent="0.25">
      <c r="A120" s="2"/>
      <c r="B120" s="2"/>
      <c r="C120" s="2"/>
    </row>
    <row r="121" spans="1:7" x14ac:dyDescent="0.25">
      <c r="A121" s="4"/>
      <c r="B121" s="3"/>
      <c r="C121" s="5"/>
    </row>
    <row r="123" spans="1:7" x14ac:dyDescent="0.25">
      <c r="A123" s="1"/>
    </row>
    <row r="126" spans="1:7" x14ac:dyDescent="0.25">
      <c r="D126" s="7"/>
      <c r="E126" s="11"/>
      <c r="F126" s="6"/>
      <c r="G126" s="9"/>
    </row>
    <row r="127" spans="1:7" x14ac:dyDescent="0.25">
      <c r="D127" s="7"/>
      <c r="E127" s="11"/>
      <c r="F127" s="6"/>
      <c r="G127" s="9"/>
    </row>
    <row r="128" spans="1:7" x14ac:dyDescent="0.25">
      <c r="D128" s="7"/>
      <c r="E128" s="11"/>
      <c r="F128" s="6"/>
      <c r="G128" s="9"/>
    </row>
    <row r="129" spans="4:7" x14ac:dyDescent="0.25">
      <c r="D129" s="7"/>
      <c r="E129" s="11"/>
      <c r="F129" s="6"/>
      <c r="G129" s="9"/>
    </row>
    <row r="130" spans="4:7" x14ac:dyDescent="0.25">
      <c r="D130" s="7"/>
      <c r="E130" s="12"/>
      <c r="F130" s="6"/>
      <c r="G130" s="9"/>
    </row>
    <row r="131" spans="4:7" x14ac:dyDescent="0.25">
      <c r="D131" s="7"/>
      <c r="E131" s="12"/>
      <c r="F131" s="6"/>
      <c r="G131" s="9"/>
    </row>
    <row r="132" spans="4:7" x14ac:dyDescent="0.25">
      <c r="D132" s="10"/>
      <c r="E132" s="12"/>
      <c r="F132" s="6"/>
      <c r="G132" s="9"/>
    </row>
    <row r="133" spans="4:7" x14ac:dyDescent="0.25">
      <c r="D133" s="10"/>
      <c r="E133" s="12"/>
      <c r="F133" s="6"/>
      <c r="G133" s="9"/>
    </row>
    <row r="134" spans="4:7" x14ac:dyDescent="0.25">
      <c r="D134" s="10"/>
      <c r="E134" s="12"/>
      <c r="F134" s="6"/>
      <c r="G134" s="9"/>
    </row>
    <row r="135" spans="4:7" x14ac:dyDescent="0.25">
      <c r="D135" s="10"/>
      <c r="E135" s="12"/>
      <c r="F135" s="6"/>
      <c r="G135" s="9"/>
    </row>
    <row r="136" spans="4:7" x14ac:dyDescent="0.25">
      <c r="D136" s="10"/>
      <c r="E136" s="12"/>
      <c r="F136" s="6"/>
      <c r="G136" s="9"/>
    </row>
    <row r="137" spans="4:7" x14ac:dyDescent="0.25">
      <c r="D137" s="10"/>
      <c r="E137" s="12"/>
      <c r="F137" s="6"/>
      <c r="G137" s="9"/>
    </row>
    <row r="138" spans="4:7" x14ac:dyDescent="0.25">
      <c r="D138" s="10"/>
      <c r="E138" s="12"/>
      <c r="F138" s="6"/>
      <c r="G138" s="9"/>
    </row>
    <row r="139" spans="4:7" x14ac:dyDescent="0.25">
      <c r="D139" s="10"/>
      <c r="E139" s="12"/>
      <c r="F139" s="6"/>
      <c r="G139" s="9"/>
    </row>
    <row r="140" spans="4:7" x14ac:dyDescent="0.25">
      <c r="D140" s="10"/>
      <c r="E140" s="12"/>
      <c r="F140" s="6"/>
      <c r="G140" s="9"/>
    </row>
    <row r="141" spans="4:7" x14ac:dyDescent="0.25">
      <c r="D141" s="10"/>
      <c r="E141" s="12"/>
      <c r="F141" s="6"/>
      <c r="G141" s="9"/>
    </row>
    <row r="142" spans="4:7" x14ac:dyDescent="0.25">
      <c r="D142" s="10"/>
      <c r="E142" s="12"/>
      <c r="F142" s="6"/>
      <c r="G142" s="9"/>
    </row>
    <row r="143" spans="4:7" x14ac:dyDescent="0.25">
      <c r="D143" s="10"/>
      <c r="E143" s="12"/>
      <c r="F143" s="6"/>
      <c r="G143" s="9"/>
    </row>
    <row r="144" spans="4:7" x14ac:dyDescent="0.25">
      <c r="D144" s="10"/>
      <c r="E144" s="12"/>
      <c r="F144" s="6"/>
      <c r="G144" s="9"/>
    </row>
    <row r="145" spans="1:7" x14ac:dyDescent="0.25">
      <c r="A145" s="2"/>
      <c r="B145" s="2"/>
      <c r="C145" s="2"/>
    </row>
    <row r="146" spans="1:7" x14ac:dyDescent="0.25">
      <c r="A146" s="4"/>
      <c r="B146" s="3"/>
      <c r="C146" s="5"/>
    </row>
    <row r="148" spans="1:7" x14ac:dyDescent="0.25">
      <c r="A148" s="1"/>
    </row>
    <row r="151" spans="1:7" x14ac:dyDescent="0.25">
      <c r="B151" s="14"/>
      <c r="D151" s="7"/>
      <c r="E151" s="11"/>
      <c r="F151" s="6"/>
      <c r="G151" s="9"/>
    </row>
    <row r="152" spans="1:7" x14ac:dyDescent="0.25">
      <c r="D152" s="7"/>
      <c r="E152" s="11"/>
      <c r="F152" s="6"/>
      <c r="G152" s="9"/>
    </row>
    <row r="153" spans="1:7" x14ac:dyDescent="0.25">
      <c r="D153" s="7"/>
      <c r="E153" s="11"/>
      <c r="F153" s="6"/>
      <c r="G153" s="9"/>
    </row>
    <row r="154" spans="1:7" x14ac:dyDescent="0.25">
      <c r="D154" s="7"/>
      <c r="E154" s="11"/>
      <c r="F154" s="6"/>
      <c r="G154" s="9"/>
    </row>
    <row r="155" spans="1:7" x14ac:dyDescent="0.25">
      <c r="D155" s="7"/>
      <c r="E155" s="12"/>
      <c r="F155" s="6"/>
      <c r="G155" s="9"/>
    </row>
    <row r="156" spans="1:7" x14ac:dyDescent="0.25">
      <c r="D156" s="7"/>
      <c r="E156" s="12"/>
      <c r="F156" s="6"/>
      <c r="G156" s="9"/>
    </row>
    <row r="157" spans="1:7" x14ac:dyDescent="0.25">
      <c r="D157" s="10"/>
      <c r="E157" s="12"/>
      <c r="F157" s="6"/>
      <c r="G157" s="9"/>
    </row>
    <row r="158" spans="1:7" x14ac:dyDescent="0.25">
      <c r="D158" s="10"/>
      <c r="E158" s="12"/>
      <c r="F158" s="6"/>
      <c r="G158" s="9"/>
    </row>
    <row r="159" spans="1:7" x14ac:dyDescent="0.25">
      <c r="D159" s="10"/>
      <c r="E159" s="12"/>
      <c r="F159" s="6"/>
      <c r="G159" s="9"/>
    </row>
    <row r="160" spans="1:7" x14ac:dyDescent="0.25">
      <c r="D160" s="10"/>
      <c r="E160" s="12"/>
      <c r="F160" s="6"/>
      <c r="G160" s="9"/>
    </row>
    <row r="161" spans="1:7" x14ac:dyDescent="0.25">
      <c r="D161" s="10"/>
      <c r="E161" s="12"/>
      <c r="F161" s="6"/>
      <c r="G161" s="9"/>
    </row>
    <row r="162" spans="1:7" x14ac:dyDescent="0.25">
      <c r="D162" s="10"/>
      <c r="E162" s="12"/>
      <c r="F162" s="6"/>
      <c r="G162" s="9"/>
    </row>
    <row r="163" spans="1:7" x14ac:dyDescent="0.25">
      <c r="D163" s="10"/>
      <c r="E163" s="12"/>
      <c r="F163" s="6"/>
      <c r="G163" s="9"/>
    </row>
    <row r="164" spans="1:7" x14ac:dyDescent="0.25">
      <c r="A164" s="2"/>
      <c r="B164" s="2"/>
      <c r="C164" s="2"/>
    </row>
    <row r="165" spans="1:7" x14ac:dyDescent="0.25">
      <c r="A165" s="4"/>
      <c r="B165" s="3"/>
      <c r="C165" s="5"/>
    </row>
    <row r="168" spans="1:7" x14ac:dyDescent="0.25">
      <c r="A168" s="1"/>
    </row>
    <row r="171" spans="1:7" x14ac:dyDescent="0.25">
      <c r="B171" s="14"/>
      <c r="D171" s="7"/>
      <c r="E171" s="11"/>
      <c r="F171" s="6"/>
      <c r="G171" s="9"/>
    </row>
    <row r="172" spans="1:7" x14ac:dyDescent="0.25">
      <c r="D172" s="7"/>
      <c r="E172" s="11"/>
      <c r="F172" s="6"/>
      <c r="G172" s="9"/>
    </row>
    <row r="173" spans="1:7" x14ac:dyDescent="0.25">
      <c r="D173" s="7"/>
      <c r="E173" s="11"/>
      <c r="F173" s="6"/>
      <c r="G173" s="9"/>
    </row>
    <row r="174" spans="1:7" x14ac:dyDescent="0.25">
      <c r="D174" s="7"/>
      <c r="E174" s="11"/>
      <c r="F174" s="6"/>
      <c r="G174" s="9"/>
    </row>
    <row r="175" spans="1:7" x14ac:dyDescent="0.25">
      <c r="D175" s="7"/>
      <c r="E175" s="12"/>
      <c r="F175" s="6"/>
      <c r="G175" s="9"/>
    </row>
    <row r="176" spans="1:7" x14ac:dyDescent="0.25">
      <c r="D176" s="7"/>
      <c r="E176" s="12"/>
      <c r="F176" s="6"/>
      <c r="G176" s="9"/>
    </row>
    <row r="177" spans="1:7" x14ac:dyDescent="0.25">
      <c r="D177" s="10"/>
      <c r="E177" s="12"/>
      <c r="F177" s="6"/>
      <c r="G177" s="9"/>
    </row>
    <row r="178" spans="1:7" x14ac:dyDescent="0.25">
      <c r="D178" s="10"/>
      <c r="E178" s="12"/>
      <c r="F178" s="6"/>
      <c r="G178" s="9"/>
    </row>
    <row r="179" spans="1:7" x14ac:dyDescent="0.25">
      <c r="D179" s="10"/>
      <c r="E179" s="12"/>
      <c r="F179" s="6"/>
      <c r="G179" s="9"/>
    </row>
    <row r="180" spans="1:7" x14ac:dyDescent="0.25">
      <c r="D180" s="10"/>
      <c r="E180" s="12"/>
      <c r="F180" s="6"/>
      <c r="G180" s="9"/>
    </row>
    <row r="181" spans="1:7" x14ac:dyDescent="0.25">
      <c r="D181" s="10"/>
      <c r="E181" s="12"/>
      <c r="F181" s="6"/>
      <c r="G181" s="9"/>
    </row>
    <row r="182" spans="1:7" x14ac:dyDescent="0.25">
      <c r="D182" s="10"/>
      <c r="E182" s="12"/>
      <c r="F182" s="6"/>
      <c r="G182" s="9"/>
    </row>
    <row r="183" spans="1:7" x14ac:dyDescent="0.25">
      <c r="D183" s="10"/>
      <c r="E183" s="12"/>
      <c r="F183" s="6"/>
      <c r="G183" s="9"/>
    </row>
    <row r="184" spans="1:7" x14ac:dyDescent="0.25">
      <c r="D184" s="10"/>
      <c r="E184" s="12"/>
      <c r="F184" s="6"/>
      <c r="G184" s="9"/>
    </row>
    <row r="185" spans="1:7" x14ac:dyDescent="0.25">
      <c r="D185" s="10"/>
      <c r="E185" s="12"/>
      <c r="F185" s="6"/>
      <c r="G185" s="9"/>
    </row>
    <row r="186" spans="1:7" x14ac:dyDescent="0.25">
      <c r="D186" s="10"/>
      <c r="E186" s="12"/>
      <c r="F186" s="6"/>
      <c r="G186" s="9"/>
    </row>
    <row r="187" spans="1:7" x14ac:dyDescent="0.25">
      <c r="D187" s="10"/>
      <c r="E187" s="12"/>
      <c r="F187" s="6"/>
      <c r="G187" s="9"/>
    </row>
    <row r="188" spans="1:7" x14ac:dyDescent="0.25">
      <c r="D188" s="10"/>
      <c r="E188" s="12"/>
      <c r="F188" s="6"/>
      <c r="G188" s="9"/>
    </row>
    <row r="189" spans="1:7" x14ac:dyDescent="0.25">
      <c r="D189" s="10"/>
      <c r="E189" s="12"/>
      <c r="F189" s="6"/>
      <c r="G189" s="9"/>
    </row>
    <row r="190" spans="1:7" x14ac:dyDescent="0.25">
      <c r="D190" s="10"/>
      <c r="E190" s="12"/>
      <c r="F190" s="6"/>
      <c r="G190" s="9"/>
    </row>
    <row r="191" spans="1:7" x14ac:dyDescent="0.25">
      <c r="D191" s="10"/>
      <c r="E191" s="12"/>
      <c r="F191" s="6"/>
      <c r="G191" s="9"/>
    </row>
    <row r="192" spans="1:7" x14ac:dyDescent="0.25">
      <c r="A192" s="2"/>
      <c r="B192" s="2"/>
      <c r="C192" s="2"/>
    </row>
    <row r="193" spans="1:7" x14ac:dyDescent="0.25">
      <c r="A193" s="4"/>
      <c r="B193" s="3"/>
      <c r="C193" s="5"/>
    </row>
    <row r="196" spans="1:7" x14ac:dyDescent="0.25">
      <c r="A196" s="1"/>
    </row>
    <row r="199" spans="1:7" x14ac:dyDescent="0.25">
      <c r="B199" s="14"/>
      <c r="D199" s="7"/>
      <c r="E199" s="11"/>
      <c r="F199" s="6"/>
      <c r="G199" s="9"/>
    </row>
    <row r="200" spans="1:7" x14ac:dyDescent="0.25">
      <c r="D200" s="7"/>
      <c r="E200" s="11"/>
      <c r="F200" s="6"/>
      <c r="G200" s="9"/>
    </row>
    <row r="201" spans="1:7" x14ac:dyDescent="0.25">
      <c r="D201" s="7"/>
      <c r="E201" s="11"/>
      <c r="F201" s="6"/>
      <c r="G201" s="9"/>
    </row>
    <row r="202" spans="1:7" x14ac:dyDescent="0.25">
      <c r="D202" s="7"/>
      <c r="E202" s="11"/>
      <c r="F202" s="6"/>
      <c r="G202" s="9"/>
    </row>
    <row r="203" spans="1:7" x14ac:dyDescent="0.25">
      <c r="D203" s="7"/>
      <c r="E203" s="16"/>
      <c r="F203" s="6"/>
      <c r="G203" s="9"/>
    </row>
    <row r="204" spans="1:7" x14ac:dyDescent="0.25">
      <c r="D204" s="7"/>
      <c r="E204" s="12"/>
      <c r="F204" s="6"/>
      <c r="G204" s="9"/>
    </row>
    <row r="205" spans="1:7" x14ac:dyDescent="0.25">
      <c r="D205" s="10"/>
      <c r="E205" s="12"/>
      <c r="F205" s="6"/>
      <c r="G205" s="9"/>
    </row>
    <row r="206" spans="1:7" x14ac:dyDescent="0.25">
      <c r="D206" s="10"/>
      <c r="E206" s="12"/>
      <c r="F206" s="6"/>
      <c r="G206" s="9"/>
    </row>
    <row r="207" spans="1:7" x14ac:dyDescent="0.25">
      <c r="D207" s="10"/>
      <c r="E207" s="12"/>
      <c r="F207" s="6"/>
      <c r="G207" s="9"/>
    </row>
    <row r="208" spans="1:7" x14ac:dyDescent="0.25">
      <c r="D208" s="10"/>
      <c r="E208" s="12"/>
      <c r="F208" s="6"/>
      <c r="G208" s="9"/>
    </row>
    <row r="209" spans="1:7" x14ac:dyDescent="0.25">
      <c r="D209" s="10"/>
      <c r="E209" s="12"/>
      <c r="F209" s="6"/>
      <c r="G209" s="9"/>
    </row>
    <row r="210" spans="1:7" x14ac:dyDescent="0.25">
      <c r="D210" s="10"/>
      <c r="E210" s="12"/>
      <c r="F210" s="6"/>
      <c r="G210" s="9"/>
    </row>
    <row r="211" spans="1:7" x14ac:dyDescent="0.25">
      <c r="D211" s="10"/>
      <c r="E211" s="12"/>
      <c r="F211" s="6"/>
      <c r="G211" s="9"/>
    </row>
    <row r="212" spans="1:7" x14ac:dyDescent="0.25">
      <c r="D212" s="10"/>
      <c r="E212" s="12"/>
      <c r="F212" s="6"/>
      <c r="G212" s="9"/>
    </row>
    <row r="213" spans="1:7" x14ac:dyDescent="0.25">
      <c r="A213" s="2"/>
      <c r="B213" s="2"/>
      <c r="C213" s="2"/>
    </row>
    <row r="214" spans="1:7" x14ac:dyDescent="0.25">
      <c r="A214" s="4"/>
      <c r="B214" s="3"/>
      <c r="C214" s="5"/>
    </row>
    <row r="216" spans="1:7" x14ac:dyDescent="0.25">
      <c r="A216" s="1"/>
    </row>
    <row r="219" spans="1:7" x14ac:dyDescent="0.25">
      <c r="D219" s="7"/>
      <c r="E219" s="11"/>
      <c r="F219" s="6"/>
      <c r="G219" s="9"/>
    </row>
    <row r="220" spans="1:7" x14ac:dyDescent="0.25">
      <c r="D220" s="7"/>
      <c r="E220" s="16"/>
      <c r="F220" s="6"/>
      <c r="G220" s="9"/>
    </row>
    <row r="221" spans="1:7" x14ac:dyDescent="0.25">
      <c r="D221" s="7"/>
      <c r="E221" s="11"/>
      <c r="F221" s="6"/>
      <c r="G221" s="9"/>
    </row>
    <row r="222" spans="1:7" x14ac:dyDescent="0.25">
      <c r="D222" s="7"/>
      <c r="E222" s="11"/>
      <c r="F222" s="6"/>
      <c r="G222" s="9"/>
    </row>
    <row r="223" spans="1:7" x14ac:dyDescent="0.25">
      <c r="D223" s="7"/>
      <c r="E223" s="12"/>
      <c r="F223" s="6"/>
      <c r="G223" s="9"/>
    </row>
    <row r="224" spans="1:7" x14ac:dyDescent="0.25">
      <c r="D224" s="7"/>
      <c r="E224" s="12"/>
      <c r="F224" s="6"/>
      <c r="G224" s="9"/>
    </row>
    <row r="225" spans="1:7" x14ac:dyDescent="0.25">
      <c r="D225" s="10"/>
      <c r="E225" s="12"/>
      <c r="F225" s="6"/>
      <c r="G225" s="9"/>
    </row>
    <row r="226" spans="1:7" x14ac:dyDescent="0.25">
      <c r="D226" s="10"/>
      <c r="E226" s="12"/>
      <c r="F226" s="6"/>
      <c r="G226" s="9"/>
    </row>
    <row r="227" spans="1:7" x14ac:dyDescent="0.25">
      <c r="D227" s="10"/>
      <c r="E227" s="12"/>
      <c r="F227" s="6"/>
      <c r="G227" s="9"/>
    </row>
    <row r="228" spans="1:7" x14ac:dyDescent="0.25">
      <c r="D228" s="10"/>
      <c r="E228" s="12"/>
      <c r="F228" s="6"/>
      <c r="G228" s="9"/>
    </row>
    <row r="229" spans="1:7" x14ac:dyDescent="0.25">
      <c r="D229" s="10"/>
      <c r="E229" s="12"/>
      <c r="F229" s="6"/>
      <c r="G229" s="9"/>
    </row>
    <row r="230" spans="1:7" x14ac:dyDescent="0.25">
      <c r="D230" s="10"/>
      <c r="E230" s="12"/>
      <c r="F230" s="6"/>
      <c r="G230" s="9"/>
    </row>
    <row r="231" spans="1:7" x14ac:dyDescent="0.25">
      <c r="D231" s="10"/>
      <c r="E231" s="12"/>
      <c r="F231" s="6"/>
      <c r="G231" s="9"/>
    </row>
    <row r="232" spans="1:7" x14ac:dyDescent="0.25">
      <c r="D232" s="10"/>
      <c r="E232" s="12"/>
      <c r="F232" s="6"/>
      <c r="G232" s="9"/>
    </row>
    <row r="233" spans="1:7" x14ac:dyDescent="0.25">
      <c r="D233" s="10"/>
      <c r="E233" s="12"/>
      <c r="F233" s="6"/>
      <c r="G233" s="9"/>
    </row>
    <row r="234" spans="1:7" x14ac:dyDescent="0.25">
      <c r="D234" s="10"/>
      <c r="E234" s="12"/>
      <c r="F234" s="6"/>
      <c r="G234" s="9"/>
    </row>
    <row r="235" spans="1:7" x14ac:dyDescent="0.25">
      <c r="D235" s="10"/>
      <c r="E235" s="12"/>
      <c r="F235" s="6"/>
      <c r="G235" s="9"/>
    </row>
    <row r="236" spans="1:7" x14ac:dyDescent="0.25">
      <c r="D236" s="10"/>
      <c r="E236" s="12"/>
      <c r="F236" s="6"/>
      <c r="G236" s="9"/>
    </row>
    <row r="237" spans="1:7" x14ac:dyDescent="0.25">
      <c r="D237" s="10"/>
      <c r="E237" s="12"/>
      <c r="F237" s="6"/>
      <c r="G237" s="9"/>
    </row>
    <row r="238" spans="1:7" x14ac:dyDescent="0.25">
      <c r="D238" s="10"/>
      <c r="E238" s="16"/>
      <c r="F238" s="6"/>
      <c r="G238" s="9"/>
    </row>
    <row r="239" spans="1:7" x14ac:dyDescent="0.25">
      <c r="D239" s="10"/>
      <c r="E239" s="12"/>
      <c r="F239" s="6"/>
      <c r="G239" s="9"/>
    </row>
    <row r="240" spans="1:7" x14ac:dyDescent="0.25">
      <c r="A240" s="2"/>
      <c r="B240" s="2"/>
      <c r="C240" s="2"/>
    </row>
    <row r="241" spans="1:7" x14ac:dyDescent="0.25">
      <c r="A241" s="4"/>
      <c r="B241" s="3"/>
      <c r="C241" s="5"/>
    </row>
    <row r="244" spans="1:7" x14ac:dyDescent="0.25">
      <c r="A244" s="1"/>
    </row>
    <row r="247" spans="1:7" x14ac:dyDescent="0.25">
      <c r="D247" s="7"/>
      <c r="E247" s="16"/>
      <c r="F247" s="6"/>
      <c r="G247" s="9"/>
    </row>
    <row r="248" spans="1:7" x14ac:dyDescent="0.25">
      <c r="D248" s="7"/>
      <c r="E248" s="11"/>
      <c r="F248" s="6"/>
      <c r="G248" s="9"/>
    </row>
    <row r="249" spans="1:7" x14ac:dyDescent="0.25">
      <c r="D249" s="7"/>
      <c r="E249" s="11"/>
      <c r="F249" s="6"/>
      <c r="G249" s="9"/>
    </row>
    <row r="250" spans="1:7" x14ac:dyDescent="0.25">
      <c r="D250" s="7"/>
      <c r="E250" s="11"/>
      <c r="F250" s="6"/>
      <c r="G250" s="9"/>
    </row>
    <row r="251" spans="1:7" x14ac:dyDescent="0.25">
      <c r="D251" s="7"/>
      <c r="E251" s="12"/>
      <c r="F251" s="6"/>
      <c r="G251" s="9"/>
    </row>
    <row r="252" spans="1:7" x14ac:dyDescent="0.25">
      <c r="D252" s="7"/>
      <c r="E252" s="12"/>
      <c r="F252" s="6"/>
      <c r="G252" s="9"/>
    </row>
    <row r="253" spans="1:7" x14ac:dyDescent="0.25">
      <c r="D253" s="10"/>
      <c r="E253" s="12"/>
      <c r="F253" s="6"/>
      <c r="G253" s="9"/>
    </row>
    <row r="254" spans="1:7" x14ac:dyDescent="0.25">
      <c r="D254" s="10"/>
      <c r="E254" s="12"/>
      <c r="F254" s="6"/>
      <c r="G254" s="9"/>
    </row>
    <row r="255" spans="1:7" x14ac:dyDescent="0.25">
      <c r="D255" s="10"/>
      <c r="E255" s="12"/>
      <c r="F255" s="6"/>
      <c r="G255" s="9"/>
    </row>
    <row r="256" spans="1:7" x14ac:dyDescent="0.25">
      <c r="D256" s="10"/>
      <c r="E256" s="12"/>
      <c r="F256" s="6"/>
      <c r="G256" s="9"/>
    </row>
    <row r="257" spans="1:3" x14ac:dyDescent="0.25">
      <c r="A257" s="2"/>
      <c r="B257" s="2"/>
      <c r="C257" s="2"/>
    </row>
    <row r="258" spans="1:3" x14ac:dyDescent="0.25">
      <c r="A258" s="4"/>
      <c r="B258" s="3"/>
      <c r="C258" s="5"/>
    </row>
    <row r="267" spans="1:3" x14ac:dyDescent="0.25">
      <c r="A267" t="s">
        <v>10</v>
      </c>
      <c r="C267" t="s">
        <v>11</v>
      </c>
    </row>
    <row r="268" spans="1:3" x14ac:dyDescent="0.25">
      <c r="A268" s="13">
        <f>A258+A241+A214+A193+A165+A146+A121+A102+A81+A56+A27</f>
        <v>5203.7248657150321</v>
      </c>
      <c r="C268" s="8">
        <f>C258+C241+C214+C193+C165+C146+C121+C102+C81+C56+C27</f>
        <v>22443.791372936001</v>
      </c>
    </row>
  </sheetData>
  <phoneticPr fontId="11" type="noConversion"/>
  <pageMargins left="0.7" right="0.7" top="0.75" bottom="0.75" header="0.3" footer="0.3"/>
  <pageSetup paperSize="9" scale="20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D3A8741C6874AB8E55E49028FFCE2" ma:contentTypeVersion="10" ma:contentTypeDescription="Utwórz nowy dokument." ma:contentTypeScope="" ma:versionID="61e564abf5a134f9b35c1b81b37a5420">
  <xsd:schema xmlns:xsd="http://www.w3.org/2001/XMLSchema" xmlns:xs="http://www.w3.org/2001/XMLSchema" xmlns:p="http://schemas.microsoft.com/office/2006/metadata/properties" xmlns:ns2="3dd8041d-8bf9-4056-965e-7b7b1de8a1f8" xmlns:ns3="d0465b90-1c67-42b3-a581-55d48c836e47" targetNamespace="http://schemas.microsoft.com/office/2006/metadata/properties" ma:root="true" ma:fieldsID="8fbed8044fa4ff46b644755707d0e5de" ns2:_="" ns3:_="">
    <xsd:import namespace="3dd8041d-8bf9-4056-965e-7b7b1de8a1f8"/>
    <xsd:import namespace="d0465b90-1c67-42b3-a581-55d48c836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d8041d-8bf9-4056-965e-7b7b1de8a1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65b90-1c67-42b3-a581-55d48c836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20C6EC-D8EC-4830-AE8A-0D318DCBB14D}"/>
</file>

<file path=customXml/itemProps2.xml><?xml version="1.0" encoding="utf-8"?>
<ds:datastoreItem xmlns:ds="http://schemas.openxmlformats.org/officeDocument/2006/customXml" ds:itemID="{229DDD1A-591A-456E-9FDE-DC1E3278A133}"/>
</file>

<file path=customXml/itemProps3.xml><?xml version="1.0" encoding="utf-8"?>
<ds:datastoreItem xmlns:ds="http://schemas.openxmlformats.org/officeDocument/2006/customXml" ds:itemID="{E1171577-3988-4D48-8270-A39C4065B4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kszurpa</dc:creator>
  <cp:lastModifiedBy>Jan Kowalski</cp:lastModifiedBy>
  <cp:lastPrinted>2021-12-14T13:47:28Z</cp:lastPrinted>
  <dcterms:created xsi:type="dcterms:W3CDTF">2019-05-21T10:43:13Z</dcterms:created>
  <dcterms:modified xsi:type="dcterms:W3CDTF">2024-04-23T14:16:17Z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0x0101004C2D3A8741C6874AB8E55E49028FFCE2</vt:lpwstr>
  </property>
</Properties>
</file>