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TION\EXCEL\2023\"/>
    </mc:Choice>
  </mc:AlternateContent>
  <xr:revisionPtr revIDLastSave="0" documentId="13_ncr:1_{5BDA93B0-814B-421A-94AA-A54D7B8C0425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4" i="1" l="1"/>
  <c r="A244" i="1"/>
  <c r="F230" i="1"/>
  <c r="F231" i="1"/>
  <c r="F232" i="1"/>
  <c r="F233" i="1"/>
  <c r="F234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194" i="1"/>
  <c r="F195" i="1"/>
  <c r="F196" i="1"/>
  <c r="F144" i="1"/>
  <c r="F145" i="1"/>
  <c r="F146" i="1"/>
  <c r="F147" i="1"/>
  <c r="F148" i="1"/>
  <c r="F149" i="1"/>
  <c r="F150" i="1"/>
  <c r="F76" i="1"/>
  <c r="F77" i="1"/>
  <c r="F28" i="1"/>
  <c r="F29" i="1"/>
  <c r="F30" i="1"/>
  <c r="F31" i="1"/>
  <c r="F32" i="1"/>
  <c r="F193" i="1"/>
  <c r="F192" i="1"/>
  <c r="F177" i="1"/>
  <c r="F178" i="1"/>
  <c r="F179" i="1"/>
  <c r="F180" i="1"/>
  <c r="F181" i="1"/>
  <c r="F182" i="1"/>
  <c r="F183" i="1"/>
  <c r="F71" i="1"/>
  <c r="F72" i="1"/>
  <c r="F73" i="1"/>
  <c r="F74" i="1"/>
  <c r="F75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62" i="1"/>
  <c r="F63" i="1"/>
  <c r="F64" i="1"/>
  <c r="F65" i="1"/>
  <c r="F66" i="1"/>
  <c r="F67" i="1"/>
  <c r="F68" i="1"/>
  <c r="F69" i="1"/>
  <c r="F70" i="1"/>
  <c r="F24" i="1"/>
  <c r="F25" i="1"/>
  <c r="F26" i="1"/>
  <c r="F27" i="1"/>
  <c r="F54" i="1"/>
  <c r="F55" i="1"/>
  <c r="F56" i="1"/>
  <c r="F57" i="1"/>
  <c r="F58" i="1"/>
  <c r="F59" i="1"/>
  <c r="F60" i="1"/>
  <c r="F61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F9" i="1"/>
  <c r="F87" i="1"/>
  <c r="F86" i="1"/>
  <c r="F45" i="1"/>
  <c r="F46" i="1"/>
  <c r="F47" i="1"/>
  <c r="F48" i="1"/>
  <c r="F49" i="1"/>
  <c r="F50" i="1"/>
  <c r="F51" i="1"/>
  <c r="F52" i="1"/>
  <c r="F53" i="1"/>
  <c r="F42" i="1"/>
  <c r="F43" i="1"/>
  <c r="F44" i="1"/>
  <c r="F41" i="1"/>
  <c r="A237" i="1" l="1"/>
  <c r="C237" i="1" s="1"/>
  <c r="A199" i="1"/>
  <c r="A186" i="1"/>
  <c r="A153" i="1"/>
  <c r="C153" i="1" s="1"/>
  <c r="A35" i="1"/>
  <c r="A113" i="1"/>
  <c r="A80" i="1"/>
  <c r="C199" i="1" l="1"/>
  <c r="C186" i="1"/>
  <c r="C113" i="1"/>
  <c r="C35" i="1"/>
  <c r="C80" i="1"/>
</calcChain>
</file>

<file path=xl/sharedStrings.xml><?xml version="1.0" encoding="utf-8"?>
<sst xmlns="http://schemas.openxmlformats.org/spreadsheetml/2006/main" count="618" uniqueCount="383">
  <si>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</si>
  <si>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</si>
  <si>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</si>
  <si>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</si>
  <si>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</si>
  <si>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</si>
  <si>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</si>
  <si>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</si>
  <si>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</si>
  <si>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</si>
  <si>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LT</t>
  </si>
  <si>
    <t>LV</t>
  </si>
  <si>
    <t>EE</t>
  </si>
  <si>
    <t>SUMA EUR</t>
  </si>
  <si>
    <t>SUMA PLN</t>
  </si>
  <si>
    <t>SE</t>
  </si>
  <si>
    <t>zlecenia dostarczone 19.12.2023</t>
  </si>
  <si>
    <t>18.12.2023-28.12.2023</t>
  </si>
  <si>
    <t>PL00388664</t>
  </si>
  <si>
    <t>PL00388666</t>
  </si>
  <si>
    <t>PL00388669</t>
  </si>
  <si>
    <t>PL00388670</t>
  </si>
  <si>
    <t>PL00388672</t>
  </si>
  <si>
    <t>PL00388679</t>
  </si>
  <si>
    <t>PL00388681</t>
  </si>
  <si>
    <t>PL00388682</t>
  </si>
  <si>
    <t>PL00388683</t>
  </si>
  <si>
    <t>PL00388685</t>
  </si>
  <si>
    <t>PL00388686</t>
  </si>
  <si>
    <t>PL00388687</t>
  </si>
  <si>
    <t>PL00388689</t>
  </si>
  <si>
    <t>PL00388692</t>
  </si>
  <si>
    <t>PL00388693</t>
  </si>
  <si>
    <t>PL00388694</t>
  </si>
  <si>
    <t>PL00388697</t>
  </si>
  <si>
    <t>PL00388698</t>
  </si>
  <si>
    <t>PL00388708</t>
  </si>
  <si>
    <t>PL00388778</t>
  </si>
  <si>
    <t>PL00388782</t>
  </si>
  <si>
    <t>PL00388788</t>
  </si>
  <si>
    <t>PL00388790</t>
  </si>
  <si>
    <t>PL00388793</t>
  </si>
  <si>
    <t>PL00388813</t>
  </si>
  <si>
    <t>ZA/EUI-23/0239115A Estonia24</t>
  </si>
  <si>
    <t>ZA/EUI-23/0240827 Estonia24</t>
  </si>
  <si>
    <t>ZA/EUI-23/0238618 Estonia24</t>
  </si>
  <si>
    <t>ZA/EUI-23/0235168</t>
  </si>
  <si>
    <t>ZA/EUI-23/0238660</t>
  </si>
  <si>
    <t>ZA/EUI-23/0232305</t>
  </si>
  <si>
    <t>ZA/EUI-23/0240454A</t>
  </si>
  <si>
    <t>ZA/EUI-23/0237662</t>
  </si>
  <si>
    <t>ZA/EUI-23/0235561A</t>
  </si>
  <si>
    <t>ZA/EUI-23/0238596</t>
  </si>
  <si>
    <t>ZA/EUI-23/0240679</t>
  </si>
  <si>
    <t>ZA/EUI-23/0238534A</t>
  </si>
  <si>
    <t>ZA/EU-23/00011421</t>
  </si>
  <si>
    <t>ZA/EUI-23/0241101</t>
  </si>
  <si>
    <t>ZA/EUI-23/0240454B</t>
  </si>
  <si>
    <t>ZA/EUI-23/0238534B</t>
  </si>
  <si>
    <t>Wyd.1022745</t>
  </si>
  <si>
    <t>Wyd.1022747</t>
  </si>
  <si>
    <t>Wyd.1022772</t>
  </si>
  <si>
    <t>ZA/EUI-23/0238913B Estonia24</t>
  </si>
  <si>
    <t>ZA/EUI-23/0230215,ZA/EUI-23/0222131,ZA/EUI-23/0222990</t>
  </si>
  <si>
    <t>ZA/EUI-23/0238913A Estonia24</t>
  </si>
  <si>
    <t>ZA/EUI-23/0240020</t>
  </si>
  <si>
    <t>ZA/EUI-23/0240520</t>
  </si>
  <si>
    <t>ZA/EUI-23/0240486 Estonia24</t>
  </si>
  <si>
    <t>zlecenia dostarczone 20.12.2023</t>
  </si>
  <si>
    <t>PL00388254</t>
  </si>
  <si>
    <t>PL00388875</t>
  </si>
  <si>
    <t>PL00388881</t>
  </si>
  <si>
    <t>PL00388887</t>
  </si>
  <si>
    <t>PL00388889</t>
  </si>
  <si>
    <t>PL00388895</t>
  </si>
  <si>
    <t>PL00388896</t>
  </si>
  <si>
    <t>PL00388897</t>
  </si>
  <si>
    <t>PL00388913</t>
  </si>
  <si>
    <t>PL00388921</t>
  </si>
  <si>
    <t>PL00388924</t>
  </si>
  <si>
    <t>PL00388926</t>
  </si>
  <si>
    <t>PL00388930</t>
  </si>
  <si>
    <t>PL00388931</t>
  </si>
  <si>
    <t>PL00388932</t>
  </si>
  <si>
    <t>PL00388964</t>
  </si>
  <si>
    <t>PL00388966</t>
  </si>
  <si>
    <t>PL00388973</t>
  </si>
  <si>
    <t>PL00388977</t>
  </si>
  <si>
    <t>PL00388981</t>
  </si>
  <si>
    <t>PL00389000</t>
  </si>
  <si>
    <t>PL00389002</t>
  </si>
  <si>
    <t>PL00389004</t>
  </si>
  <si>
    <t>PL00389005</t>
  </si>
  <si>
    <t>PL00389007</t>
  </si>
  <si>
    <t>PL00389008</t>
  </si>
  <si>
    <t>PL00389011</t>
  </si>
  <si>
    <t>PL00389012</t>
  </si>
  <si>
    <t>PL00389013</t>
  </si>
  <si>
    <t>PL00389015</t>
  </si>
  <si>
    <t>PL00389017</t>
  </si>
  <si>
    <t>PL00389032</t>
  </si>
  <si>
    <t>PL00389044</t>
  </si>
  <si>
    <t>PL00389046</t>
  </si>
  <si>
    <t>PL00389062</t>
  </si>
  <si>
    <t>PL00389084</t>
  </si>
  <si>
    <t>PL00389087</t>
  </si>
  <si>
    <t>ZA/EUI-23/0237680</t>
  </si>
  <si>
    <t>ZA/EUI-23/0241120B</t>
  </si>
  <si>
    <t>ZA/EUI-23/0235683</t>
  </si>
  <si>
    <t>ZA/EUI-23/0237166</t>
  </si>
  <si>
    <t>ZA/EUI-23/0238003</t>
  </si>
  <si>
    <t>ZA/EUI-23/0241834 Estonia24</t>
  </si>
  <si>
    <t>ZA/EUI-23/0243582</t>
  </si>
  <si>
    <t>ZA/EUI-23/0242503 Estonia24</t>
  </si>
  <si>
    <t>ZA/EUI-23/0244272 Estonia24</t>
  </si>
  <si>
    <t>ZA/EUI-23/0238676</t>
  </si>
  <si>
    <t>ZA/EUI-23/0239600 Estonia24</t>
  </si>
  <si>
    <t>ZA/EUI-23/0230863</t>
  </si>
  <si>
    <t>ZA/EUI-23/0241372</t>
  </si>
  <si>
    <t>ZA/EUI-23/0226382</t>
  </si>
  <si>
    <t>ZA/EUI-23/0241514</t>
  </si>
  <si>
    <t>ZA/EUI-23/0243677</t>
  </si>
  <si>
    <t>ZA/EUI-23/0240944</t>
  </si>
  <si>
    <t>ZA/EUI-23/0239770</t>
  </si>
  <si>
    <t>ZA/EUI-23/0241693</t>
  </si>
  <si>
    <t>ZA/EUI-23/0241153</t>
  </si>
  <si>
    <t>ZA/EUI-23/0244095</t>
  </si>
  <si>
    <t>ZA/EUI-23/0241120A</t>
  </si>
  <si>
    <t>ZA/EUI-23/0243592</t>
  </si>
  <si>
    <t>ZA/EUI-23/0240550</t>
  </si>
  <si>
    <t>ZA/EUI-23/0240613B Estonia24</t>
  </si>
  <si>
    <t>ZA/EUI-23/0240613A Estonia24</t>
  </si>
  <si>
    <t>ZA/EUI-23/0236335</t>
  </si>
  <si>
    <t>ZA/EUI-23/0237169</t>
  </si>
  <si>
    <t>ZA/EUI-23/0235661</t>
  </si>
  <si>
    <t>ZA/EUI-23/0231205</t>
  </si>
  <si>
    <t>ZA/EU-23/00011330</t>
  </si>
  <si>
    <t>ZA/EUI-23/0238085B</t>
  </si>
  <si>
    <t>ZA/EUI-23/0243589</t>
  </si>
  <si>
    <t>ZA/EUI-23/0237149</t>
  </si>
  <si>
    <t>ZA/EUI-23/0239817</t>
  </si>
  <si>
    <t>ZA/EUI-23/0235733</t>
  </si>
  <si>
    <t>ZA/EUI-23/0235753</t>
  </si>
  <si>
    <t>zlecenia dostarczone 21.12.2023</t>
  </si>
  <si>
    <t>PL00388899</t>
  </si>
  <si>
    <t>PL00388906</t>
  </si>
  <si>
    <t>PL00389126</t>
  </si>
  <si>
    <t>PL00389128</t>
  </si>
  <si>
    <t>PL00389129</t>
  </si>
  <si>
    <t>PL00389130</t>
  </si>
  <si>
    <t>PL00389132</t>
  </si>
  <si>
    <t>PL00389136</t>
  </si>
  <si>
    <t>PL00389140</t>
  </si>
  <si>
    <t>PL00389141</t>
  </si>
  <si>
    <t>PL00389144</t>
  </si>
  <si>
    <t>PL00389145</t>
  </si>
  <si>
    <t>PL00389148</t>
  </si>
  <si>
    <t>PL00389150</t>
  </si>
  <si>
    <t>PL00389153</t>
  </si>
  <si>
    <t>PL00389154</t>
  </si>
  <si>
    <t>PL00389156</t>
  </si>
  <si>
    <t>PL00389160</t>
  </si>
  <si>
    <t>PL00389178</t>
  </si>
  <si>
    <t>PL00389180</t>
  </si>
  <si>
    <t>PL00389183</t>
  </si>
  <si>
    <t>PL00389186</t>
  </si>
  <si>
    <t>PL00389223</t>
  </si>
  <si>
    <t>PL00389224</t>
  </si>
  <si>
    <t>PL00389226</t>
  </si>
  <si>
    <t>ZA/EUI-23/0244192</t>
  </si>
  <si>
    <t>ZA/EUI-23/0239610 Estonia24</t>
  </si>
  <si>
    <t>ZA/EU-23/00011401</t>
  </si>
  <si>
    <t>ZA/EUI-23/0245290</t>
  </si>
  <si>
    <t>ZA/EUI-23/0229525</t>
  </si>
  <si>
    <t>ZA/EUI-23/0241597</t>
  </si>
  <si>
    <t>ZA/EUI-23/0230327</t>
  </si>
  <si>
    <t>ZA/EUI-23/0243645</t>
  </si>
  <si>
    <t>ZA/EUI-23/0243472</t>
  </si>
  <si>
    <t>ZA/EUI-23/0237011</t>
  </si>
  <si>
    <t>Wyd.1023000</t>
  </si>
  <si>
    <t>ZA/EUI-23/0238085A</t>
  </si>
  <si>
    <t>ZA/EUI-23/0241760</t>
  </si>
  <si>
    <t>ZA/EUI-23/0244733</t>
  </si>
  <si>
    <t>ZA/EUI-23/0245394</t>
  </si>
  <si>
    <t>ZA/EU-23/00011359</t>
  </si>
  <si>
    <t>ZA/EUI-23/0231717</t>
  </si>
  <si>
    <t>ZA/EUDR-23/000309,ZA/EUI-23/0244187</t>
  </si>
  <si>
    <t>ZA/EUI-23/0245235,ZA/EUI-23/0240015A</t>
  </si>
  <si>
    <t>ZA/EUI-23/0240015B</t>
  </si>
  <si>
    <t>ZA/EUI-23/0243385</t>
  </si>
  <si>
    <t>ZA/EUI-23/0239528A Estonia24</t>
  </si>
  <si>
    <t>ZA/EUI-23/0239528B Estonia24</t>
  </si>
  <si>
    <t>ZA/EUI-23/0244459,ZA/EUI-23/0241521</t>
  </si>
  <si>
    <t>ZA/EUI-23/0245438</t>
  </si>
  <si>
    <t>zlecenia dostarczone 22.12.2023</t>
  </si>
  <si>
    <t>PL00388967</t>
  </si>
  <si>
    <t>PL00389169</t>
  </si>
  <si>
    <t>PL00389318</t>
  </si>
  <si>
    <t>PL00389319</t>
  </si>
  <si>
    <t>PL00389320</t>
  </si>
  <si>
    <t>PL00389322</t>
  </si>
  <si>
    <t>PL00389327</t>
  </si>
  <si>
    <t>PL00389328</t>
  </si>
  <si>
    <t>PL00389331</t>
  </si>
  <si>
    <t>PL00389343</t>
  </si>
  <si>
    <t>PL00389344</t>
  </si>
  <si>
    <t>PL00389345</t>
  </si>
  <si>
    <t>PL00389348</t>
  </si>
  <si>
    <t>PL00389349</t>
  </si>
  <si>
    <t>PL00389351</t>
  </si>
  <si>
    <t>PL00389352</t>
  </si>
  <si>
    <t>PL00389355</t>
  </si>
  <si>
    <t>PL00389356</t>
  </si>
  <si>
    <t>PL00389360</t>
  </si>
  <si>
    <t>PL00389361</t>
  </si>
  <si>
    <t>PL00389363</t>
  </si>
  <si>
    <t>PL00389364</t>
  </si>
  <si>
    <t>PL00389365</t>
  </si>
  <si>
    <t>PL00389385</t>
  </si>
  <si>
    <t>PL00389415</t>
  </si>
  <si>
    <t>PL00389427</t>
  </si>
  <si>
    <t>PL00389433</t>
  </si>
  <si>
    <t>PL00389434</t>
  </si>
  <si>
    <t>PL00389435</t>
  </si>
  <si>
    <t>PL00389438</t>
  </si>
  <si>
    <t>PL00389439</t>
  </si>
  <si>
    <t>PL00389464</t>
  </si>
  <si>
    <t>ZA/EU-23/00010990</t>
  </si>
  <si>
    <t>ZA/EUI-23/0243537</t>
  </si>
  <si>
    <t>ZA/EUI-23/0244604 Estonia24</t>
  </si>
  <si>
    <t>ZA/EUI-23/0245795 Estonia24</t>
  </si>
  <si>
    <t>ZA/EUI-23/0246510 Estonia24</t>
  </si>
  <si>
    <t>ZA/EUI-23/0240715</t>
  </si>
  <si>
    <t>ZA/EUI-23/0245951</t>
  </si>
  <si>
    <t>ZA/EUI-23/0245907</t>
  </si>
  <si>
    <t>ZA/EU-23/00011540,ZA/EUI-23/0245799</t>
  </si>
  <si>
    <t>ZA/EUI-23/0246491</t>
  </si>
  <si>
    <t>ZA/EUI-23/0244177</t>
  </si>
  <si>
    <t>ZA/EUI-23/0244173A</t>
  </si>
  <si>
    <t>ZA/EU-23/00011534</t>
  </si>
  <si>
    <t>ZA/EUI-23/0246283</t>
  </si>
  <si>
    <t>ZA/EUI-23/0237881</t>
  </si>
  <si>
    <t>ZA/EUI-23/0243511</t>
  </si>
  <si>
    <t>ZA/EUI-23/0241867</t>
  </si>
  <si>
    <t>ZA/EUI-23/0244173B</t>
  </si>
  <si>
    <t>ZA/EUI-23/0245243B</t>
  </si>
  <si>
    <t>ZA/EUI-23/0243825B Estonia24</t>
  </si>
  <si>
    <t>ZA/EUI-23/0246101</t>
  </si>
  <si>
    <t>ZA/EUI-23/0243825A Estonia24</t>
  </si>
  <si>
    <t>ZA/EUI-23/0245243A</t>
  </si>
  <si>
    <t>RMA ECOM 150642</t>
  </si>
  <si>
    <t>ZA/EUI-23/0245462 Estonia24</t>
  </si>
  <si>
    <t>ZA/EUI-23/0246810B</t>
  </si>
  <si>
    <t>ZA/EUI-23/0247046B</t>
  </si>
  <si>
    <t>ZA/EUI-23/0246622B</t>
  </si>
  <si>
    <t>ZA/EU-23/00011558</t>
  </si>
  <si>
    <t>ZA/EUI-23/0244789</t>
  </si>
  <si>
    <t>ZA/EU-23/00011518</t>
  </si>
  <si>
    <t>ZA/EUI-23/0246810A,ZA/EUDR-23/000329,ZA/EUDR-23/000327</t>
  </si>
  <si>
    <t>zlecenia dostarczone 27.12.2023</t>
  </si>
  <si>
    <t>PL00388893</t>
  </si>
  <si>
    <t>PL00389468</t>
  </si>
  <si>
    <t>PL00389512</t>
  </si>
  <si>
    <t>PL00389513</t>
  </si>
  <si>
    <t>PL00389515</t>
  </si>
  <si>
    <t>PL00389517</t>
  </si>
  <si>
    <t>PL00389518</t>
  </si>
  <si>
    <t>PL00389520</t>
  </si>
  <si>
    <t>PL00389521</t>
  </si>
  <si>
    <t>PL00389525</t>
  </si>
  <si>
    <t>PL00389527</t>
  </si>
  <si>
    <t>PL00389529</t>
  </si>
  <si>
    <t>PL00389530</t>
  </si>
  <si>
    <t>PL00389532</t>
  </si>
  <si>
    <t>PL00389533</t>
  </si>
  <si>
    <t>PL00389534</t>
  </si>
  <si>
    <t>PL00389535</t>
  </si>
  <si>
    <t>PL00389555</t>
  </si>
  <si>
    <t>PL00389556</t>
  </si>
  <si>
    <t>PL00389557</t>
  </si>
  <si>
    <t>PL00389573</t>
  </si>
  <si>
    <t>PL00389575</t>
  </si>
  <si>
    <t>PL00389577</t>
  </si>
  <si>
    <t>PL00389600</t>
  </si>
  <si>
    <t>PL00389613</t>
  </si>
  <si>
    <t>ZA/EUI-23/0238481</t>
  </si>
  <si>
    <t>ZA/EUI-23/0247298</t>
  </si>
  <si>
    <t>ZA/EUI-23/0244236</t>
  </si>
  <si>
    <t>ZA/EUI-23/0246812</t>
  </si>
  <si>
    <t>ZA/EUI-23/0247402</t>
  </si>
  <si>
    <t>ZA/EUI-23/0235739</t>
  </si>
  <si>
    <t>ZA/EUI-23/0245225</t>
  </si>
  <si>
    <t>ZA/EU-23/00011563</t>
  </si>
  <si>
    <t>ZA/EUI-23/0244943</t>
  </si>
  <si>
    <t>ZA/EUI-23/0247046A</t>
  </si>
  <si>
    <t>ZA/EUI-23/0247108</t>
  </si>
  <si>
    <t>ZA/EUI-23/0247059</t>
  </si>
  <si>
    <t>ZA/EUI-23/0247205 Estonia24</t>
  </si>
  <si>
    <t>ZA/EUI-23/0240554</t>
  </si>
  <si>
    <t>ZA/EUI-23/0245260</t>
  </si>
  <si>
    <t>ZA/EUI-23/0247317</t>
  </si>
  <si>
    <t>ZA/EUI-23/0246311</t>
  </si>
  <si>
    <t>ZA/EUI-23/0243449 Estonia24</t>
  </si>
  <si>
    <t>ZA/EUI-23/0246334</t>
  </si>
  <si>
    <t>ZA/EUI-23/0246622A</t>
  </si>
  <si>
    <t>ZA/EUI-23/0245662,ZA/EUDR-23/000314</t>
  </si>
  <si>
    <t>ZA/EUI-23/0241241,ZA/EUI-23/0240224,ZA/EUI-23/0224460</t>
  </si>
  <si>
    <t>ZA/EUI-23/0247956B</t>
  </si>
  <si>
    <t>ZA/EUI-23/0247777,ZA/EU-23/00011574</t>
  </si>
  <si>
    <t>ZA/EUI-23/0241508,ZA/EU-23/00010557</t>
  </si>
  <si>
    <t>zlecenia dostarczone 28.12.2023</t>
  </si>
  <si>
    <t>PL00389626</t>
  </si>
  <si>
    <t>PL00389629</t>
  </si>
  <si>
    <t>PL00389631</t>
  </si>
  <si>
    <t>PL00389672</t>
  </si>
  <si>
    <t>PL00389682</t>
  </si>
  <si>
    <t>ZA/EUI-23/0246465B</t>
  </si>
  <si>
    <t>ZA/EUI-23/0245408 Estonia24</t>
  </si>
  <si>
    <t>ZA/EUI-23/0246465A</t>
  </si>
  <si>
    <t>ZA/EUI-23/0247247</t>
  </si>
  <si>
    <t>ZA/EUI-23/0244235</t>
  </si>
  <si>
    <t>zlecenia dostarczone 29.12.2023</t>
  </si>
  <si>
    <t>PL00389580</t>
  </si>
  <si>
    <t>PL00389627</t>
  </si>
  <si>
    <t>PL00389628</t>
  </si>
  <si>
    <t>PL00389651</t>
  </si>
  <si>
    <t>PL00389705</t>
  </si>
  <si>
    <t>PL00389706</t>
  </si>
  <si>
    <t>PL00389707</t>
  </si>
  <si>
    <t>PL00389708</t>
  </si>
  <si>
    <t>PL00389709</t>
  </si>
  <si>
    <t>PL00389710</t>
  </si>
  <si>
    <t>PL00389711</t>
  </si>
  <si>
    <t>PL00389712</t>
  </si>
  <si>
    <t>PL00389713</t>
  </si>
  <si>
    <t>PL00389714</t>
  </si>
  <si>
    <t>PL00389725</t>
  </si>
  <si>
    <t>PL00389727</t>
  </si>
  <si>
    <t>PL00389738</t>
  </si>
  <si>
    <t>PL00389747</t>
  </si>
  <si>
    <t>PL00389750</t>
  </si>
  <si>
    <t>PL00389751</t>
  </si>
  <si>
    <t>PL00389758</t>
  </si>
  <si>
    <t>PL00389759</t>
  </si>
  <si>
    <t>PL00389763</t>
  </si>
  <si>
    <t>PL00389764</t>
  </si>
  <si>
    <t>PL00389766</t>
  </si>
  <si>
    <t>PL00389788</t>
  </si>
  <si>
    <t>PL00389789</t>
  </si>
  <si>
    <t>PL00389791</t>
  </si>
  <si>
    <t>PL00389793</t>
  </si>
  <si>
    <t>PL00389798</t>
  </si>
  <si>
    <t>ZA/EUI-23/0247777 -dosyłka</t>
  </si>
  <si>
    <t>ZA/EUI-23/0247967</t>
  </si>
  <si>
    <t>ZA/EUI-23/0245654</t>
  </si>
  <si>
    <t>ZA/EU-23/00011457 Estonia24</t>
  </si>
  <si>
    <t>ZA/EUI-23/0248309B</t>
  </si>
  <si>
    <t>ZA/EUI-23/0250011</t>
  </si>
  <si>
    <t>ZA/EUI-23/0246642 Estonia24</t>
  </si>
  <si>
    <t>ZA/EUI-23/0250641  Estonia24</t>
  </si>
  <si>
    <t>ZA/EU-23/00011603,ZA/EU-23/00011620  Estonia24</t>
  </si>
  <si>
    <t>ZA/EUI-23/0247341  Estonia24</t>
  </si>
  <si>
    <t>ZA/EUI-23/0246880  Estonia24</t>
  </si>
  <si>
    <t>ZA/EUI-23/0248573</t>
  </si>
  <si>
    <t>ZA/EUI-23/0248309A</t>
  </si>
  <si>
    <t>ZA/EUI-23/0250523</t>
  </si>
  <si>
    <t>ZA/EUI-23/0246265B</t>
  </si>
  <si>
    <t>ZA/EUI-23/0246265A</t>
  </si>
  <si>
    <t>ZA/EUI-23/0249265,ZA/EUI-23/0247780</t>
  </si>
  <si>
    <t>ZA/EUI-23/0249057A</t>
  </si>
  <si>
    <t>ZA/EUI-23/0248495</t>
  </si>
  <si>
    <t>ZA/EUI-23/0246893</t>
  </si>
  <si>
    <t>ZA/EU-23/00011552  Estonia24</t>
  </si>
  <si>
    <t>Wyd.1023187</t>
  </si>
  <si>
    <t>ZA/EUI-23/0248162B, ZA/EUI-23/0246061B  Estonia24</t>
  </si>
  <si>
    <t>ZA/EUI-23/0246061A, ZA/EUI-23/0248162A Estonia24</t>
  </si>
  <si>
    <t>ZA/EUI-23/0251269A</t>
  </si>
  <si>
    <t>ZA/EUI-23/0248246</t>
  </si>
  <si>
    <t>ZA/EUI-23/0250496,ZA/EUI-23/0248289</t>
  </si>
  <si>
    <t>ZA/EUI-23/0244731</t>
  </si>
  <si>
    <t>ZA/EUI-23/0244829A</t>
  </si>
  <si>
    <t>ZA/EUI-23/0244829B</t>
  </si>
  <si>
    <t>fv 235967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</si>
</sst>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19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0" fontId="14" fillId="2" borderId="0" xfId="0" applyFont="1" applyFill="1"/>
    <xf numFmtId="0" fontId="11" fillId="0" borderId="0" xfId="14" applyFont="1" applyAlignment="1">
      <alignment horizontal="left"/>
    </xf>
    <xf numFmtId="2" fontId="4" fillId="0" borderId="0" xfId="15" applyNumberFormat="1" applyFont="1"/>
    <xf numFmtId="2" fontId="4" fillId="0" borderId="0" xfId="2" applyNumberFormat="1" applyAlignment="1">
      <alignment horizontal="center"/>
    </xf>
    <xf numFmtId="0" fontId="11" fillId="0" borderId="0" xfId="14" applyFont="1" applyFill="1" applyAlignment="1">
      <alignment horizontal="left"/>
    </xf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center"/>
    </xf>
    <xf numFmtId="0" fontId="0" fillId="0" borderId="0" xfId="0" applyFill="1"/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42"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40:G77" totalsRowShown="0">
  <autoFilter ref="A40:G77" xr:uid="{FF00F00F-3A06-438B-8C27-21CC27738712}"/>
  <tableColumns count="7">
    <tableColumn id="1" xr3:uid="{23CA0931-19EA-4022-A85D-41B7A0D28C1A}" name="MONTH"/>
    <tableColumn id="7" xr3:uid="{3248CB81-C778-47E6-A613-2B39BAC98D52}" name="ZLECENIE" dataDxfId="41" dataCellStyle="Normalny 14"/>
    <tableColumn id="2" xr3:uid="{E09E5A1F-A03D-4AED-B825-8A8DDAC5A357}" name="CMR NUMBER" dataDxfId="40" dataCellStyle="Normalny 15"/>
    <tableColumn id="3" xr3:uid="{6B0FA87A-B129-4FDD-A7A0-D44FB48CA8CB}" name="Total Weight" dataDxfId="10" dataCellStyle="Normalny 15"/>
    <tableColumn id="4" xr3:uid="{25895EC7-1BFF-45AC-81FC-B8BC9BFA1C99}" name="PRICE IN EUR NET" dataDxfId="39" dataCellStyle="Normalny 2"/>
    <tableColumn id="6" xr3:uid="{CB3A7561-2E58-4970-A451-204E25AC249C}" name="WITH FUEL ADD" dataDxfId="38">
      <calculatedColumnFormula>Tabela110431067323245823232423245232342324235235810679[[#This Row],[PRICE IN EUR NET]]+G41*E41</calculatedColumnFormula>
    </tableColumn>
    <tableColumn id="5" xr3:uid="{4B6A1247-087A-4AEC-A04C-DE8D97EE24F5}" name="FUEL ADD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85:G110" totalsRowShown="0">
  <autoFilter ref="A85:G110" xr:uid="{1E8F86E3-B86D-423E-8EF5-97DEDECF2B49}"/>
  <tableColumns count="7">
    <tableColumn id="1" xr3:uid="{0D586682-1E55-4671-8243-4AE4FB31D34C}" name="MONTH"/>
    <tableColumn id="7" xr3:uid="{60056748-9C25-481F-A36A-0E1DB3919DE3}" name="ZLECENIE" dataDxfId="36" dataCellStyle="Normalny 14"/>
    <tableColumn id="2" xr3:uid="{7565674D-C4B7-4CB6-93DC-B21FAE484B38}" name="CMR NUMBER" dataDxfId="35" dataCellStyle="Normalny 15"/>
    <tableColumn id="3" xr3:uid="{45804FBB-87DD-47E4-8510-49DB1A9A1EE7}" name="Total Weight" dataDxfId="9" dataCellStyle="Normalny 15"/>
    <tableColumn id="4" xr3:uid="{5BA32A79-0942-46B4-AA69-9999F941DE37}" name="PRICE IN EUR NET" dataDxfId="34" dataCellStyle="Normalny 2"/>
    <tableColumn id="6" xr3:uid="{415DAA56-4E7F-48AB-AE62-9BA5B5BC7741}" name="WITH FUEL ADD" dataDxfId="33">
      <calculatedColumnFormula>Tabela1104310673232458232324232452323423242352358106793[[#This Row],[PRICE IN EUR NET]]+G86*E86</calculatedColumnFormula>
    </tableColumn>
    <tableColumn id="5" xr3:uid="{8817C261-8DEC-49B2-9738-2152010D9076}" name="FUEL ADD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7:G32" totalsRowShown="0">
  <autoFilter ref="A7:G32" xr:uid="{AB09C13B-D852-45CF-9FB7-ECD052D5385E}"/>
  <tableColumns count="7">
    <tableColumn id="1" xr3:uid="{62555B29-3AEC-4272-975F-0AF3F3EE17DF}" name="MONTH"/>
    <tableColumn id="7" xr3:uid="{8A5AA220-8ED2-477A-A753-00E98D6D35AF}" name="ZLECENIE" dataDxfId="31" dataCellStyle="Normalny 14"/>
    <tableColumn id="2" xr3:uid="{949C5D44-5CCE-47B1-AD34-818F9395F637}" name="CMR NUMBER" dataDxfId="30" dataCellStyle="Normalny 15"/>
    <tableColumn id="3" xr3:uid="{A1AA1BA9-1C7F-4F78-AE08-CB1533C36CE9}" name="Total Weight" dataDxfId="11" dataCellStyle="Normalny 15"/>
    <tableColumn id="4" xr3:uid="{090FE9BD-8BCF-43F0-A6C8-C76C6414055B}" name="PRICE IN EUR NET" dataDxfId="29" dataCellStyle="Normalny 2"/>
    <tableColumn id="6" xr3:uid="{82378B25-A6C3-4436-B740-C52BDD0958DD}" name="WITH FUEL ADD" dataDxfId="28">
      <calculatedColumnFormula>Tabela11043106732324582323242324523234232423523581067[[#This Row],[PRICE IN EUR NET]]+G8*E8</calculatedColumnFormula>
    </tableColumn>
    <tableColumn id="5" xr3:uid="{C3897C57-40D6-4754-B111-59E9EF2898EA}" name="FUEL ADD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B4ACD-4356-43E6-9A02-6C2F6B932B0B}" name="Tabela11043106732324582323242324523234232423523581067932" displayName="Tabela11043106732324582323242324523234232423523581067932" ref="A118:G150" totalsRowShown="0">
  <autoFilter ref="A118:G150" xr:uid="{4BBB4ACD-4356-43E6-9A02-6C2F6B932B0B}"/>
  <tableColumns count="7">
    <tableColumn id="1" xr3:uid="{7E063B43-156B-4EDA-932F-9117FA00DA96}" name="MONTH"/>
    <tableColumn id="7" xr3:uid="{2EC476F6-46CD-4A3A-913A-195DC4D21828}" name="ZLECENIE" dataDxfId="26" dataCellStyle="Normalny 14"/>
    <tableColumn id="2" xr3:uid="{765F55A7-7BD8-448B-A572-60572B7C1E78}" name="CMR NUMBER" dataDxfId="25" dataCellStyle="Normalny 15"/>
    <tableColumn id="3" xr3:uid="{558FB575-9600-4A80-84F4-ACB24E738D04}" name="Total Weight" dataDxfId="8" dataCellStyle="Normalny 15"/>
    <tableColumn id="4" xr3:uid="{F4DBB3AA-E187-4FB4-806B-03BFF0D1AD05}" name="PRICE IN EUR NET" dataDxfId="24" dataCellStyle="Normalny 2"/>
    <tableColumn id="6" xr3:uid="{E98FF9AD-C9B8-417D-9DCF-215CE4E1C7E6}" name="WITH FUEL ADD" dataDxfId="23">
      <calculatedColumnFormula>Tabela11043106732324582323242324523234232423523581067932[[#This Row],[PRICE IN EUR NET]]+G119*E119</calculatedColumnFormula>
    </tableColumn>
    <tableColumn id="5" xr3:uid="{68A6195F-3490-4B7B-B458-09FCD8BDD153}" name="FUEL ADD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024B90-B46A-4F9C-812E-02AF3B983B73}" name="Tabela110431067323245823232423245232342324235235810679324" displayName="Tabela110431067323245823232423245232342324235235810679324" ref="A158:G183" totalsRowShown="0">
  <autoFilter ref="A158:G183" xr:uid="{61024B90-B46A-4F9C-812E-02AF3B983B73}"/>
  <tableColumns count="7">
    <tableColumn id="1" xr3:uid="{B29C0B11-D60F-4C1A-9B9B-060DA4D7B8C0}" name="MONTH"/>
    <tableColumn id="7" xr3:uid="{AAD4D73A-6D8D-4B55-AD93-F7B5D6BEECC5}" name="ZLECENIE" dataDxfId="21" dataCellStyle="Normalny 14"/>
    <tableColumn id="2" xr3:uid="{C3A11C86-546B-4E5D-9B86-DA6A462D645A}" name="CMR NUMBER" dataDxfId="20" dataCellStyle="Normalny 15"/>
    <tableColumn id="3" xr3:uid="{201958B8-6FA6-4170-B8E6-96DA26C0867D}" name="Total Weight" dataDxfId="7" dataCellStyle="Normalny 15"/>
    <tableColumn id="4" xr3:uid="{3B3321D2-D8FF-4E3E-A17E-3430082943D1}" name="PRICE IN EUR NET" dataDxfId="19" dataCellStyle="Normalny 2"/>
    <tableColumn id="6" xr3:uid="{1D1F96DF-15C8-4A8D-8252-16C18934F666}" name="WITH FUEL ADD" dataDxfId="18">
      <calculatedColumnFormula>Tabela110431067323245823232423245232342324235235810679324[[#This Row],[PRICE IN EUR NET]]+G159*E159</calculatedColumnFormula>
    </tableColumn>
    <tableColumn id="5" xr3:uid="{F88685C7-A1C2-4C7A-A180-084BD1794474}" name="FUEL ADD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EDA612-3409-4652-B8C9-C47BF562EE03}" name="Tabela110431067323245823232423245232342324235235810675" displayName="Tabela110431067323245823232423245232342324235235810675" ref="A191:G196" totalsRowShown="0">
  <autoFilter ref="A191:G196" xr:uid="{90EDA612-3409-4652-B8C9-C47BF562EE03}"/>
  <tableColumns count="7">
    <tableColumn id="1" xr3:uid="{353559EC-2FD6-48AB-80CB-E2022EAFEC19}" name="MONTH"/>
    <tableColumn id="7" xr3:uid="{EBEB7627-7BB8-4F07-B53F-983E4B5E241D}" name="ZLECENIE" dataDxfId="16" dataCellStyle="Normalny 14"/>
    <tableColumn id="2" xr3:uid="{D62A1606-C0A2-44AC-91FA-DAA9AF6DFCC7}" name="CMR NUMBER" dataDxfId="15" dataCellStyle="Normalny 15"/>
    <tableColumn id="3" xr3:uid="{3104BD1D-4C6F-4D37-8426-9752064591AB}" name="Total Weight" dataDxfId="6" dataCellStyle="Normalny 15"/>
    <tableColumn id="4" xr3:uid="{83481054-7071-434D-A3F4-5BDCFE6DD27F}" name="PRICE IN EUR NET" dataDxfId="14" dataCellStyle="Normalny 2"/>
    <tableColumn id="6" xr3:uid="{7C8A37D3-72F5-4032-81DD-FC9A8E8A4527}" name="WITH FUEL ADD" dataDxfId="13">
      <calculatedColumnFormula>Tabela110431067323245823232423245232342324235235810675[[#This Row],[PRICE IN EUR NET]]+G192*E192</calculatedColumnFormula>
    </tableColumn>
    <tableColumn id="5" xr3:uid="{124E955C-9CE8-4AFA-84D7-BFBF8FE7E6F1}" name="FUEL ADD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826A2C0-C396-42AB-8551-8D9C2CAAFB03}" name="Tabela1104310673232458232324232452323423242352358106793248" displayName="Tabela1104310673232458232324232452323423242352358106793248" ref="A204:G234" totalsRowShown="0">
  <autoFilter ref="A204:G234" xr:uid="{9826A2C0-C396-42AB-8551-8D9C2CAAFB03}"/>
  <tableColumns count="7">
    <tableColumn id="1" xr3:uid="{0CCE9743-31EB-484B-84C6-625044816F64}" name="MONTH"/>
    <tableColumn id="7" xr3:uid="{FE9177CF-1D99-4725-9203-C13AB7773A15}" name="ZLECENIE" dataDxfId="5" dataCellStyle="Normalny 14"/>
    <tableColumn id="2" xr3:uid="{33F5D646-1CE9-4AF4-A007-E2CBF328A5BC}" name="CMR NUMBER" dataDxfId="4" dataCellStyle="Normalny 15"/>
    <tableColumn id="3" xr3:uid="{D5FDAADF-2F74-4892-BABA-C26D15C979E6}" name="Total Weight" dataDxfId="0" dataCellStyle="Normalny 15"/>
    <tableColumn id="4" xr3:uid="{23E69319-C693-4623-92AB-438F17B81182}" name="PRICE IN EUR NET" dataDxfId="3" dataCellStyle="Normalny 2"/>
    <tableColumn id="6" xr3:uid="{C0FFC347-CF7E-4DF4-AD7D-EBEC383ED88F}" name="WITH FUEL ADD" dataDxfId="2">
      <calculatedColumnFormula>Tabela1104310673232458232324232452323423242352358106793248[[#This Row],[PRICE IN EUR NET]]+G205*E205</calculatedColumnFormula>
    </tableColumn>
    <tableColumn id="5" xr3:uid="{9F0E4B24-F1F1-4EEA-AB85-8727BC846B83}" name="FUEL AD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J244"/>
  <sheetViews>
    <sheetView tabSelected="1" zoomScale="90" zoomScaleNormal="90" workbookViewId="0">
      <selection activeCell="R10" sqref="R10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8" customWidth="1"/>
    <col min="6" max="6" width="15.140625" customWidth="1"/>
    <col min="9" max="9" width="12.5703125" customWidth="1"/>
    <col min="10" max="10" width="9.42578125" customWidth="1"/>
    <col min="11" max="11" width="8.42578125" customWidth="1"/>
    <col min="13" max="13" width="11.28515625" bestFit="1" customWidth="1"/>
    <col min="14" max="14" width="11.7109375" bestFit="1" customWidth="1"/>
  </cols>
  <sheetData>
    <row r="1" spans="1:10" x14ac:dyDescent="0.25">
      <c r="A1" s="2" t="s">
        <v>17</v>
      </c>
      <c r="D1" s="2"/>
    </row>
    <row r="2" spans="1:10" x14ac:dyDescent="0.25">
      <c r="A2" s="2"/>
      <c r="C2" t="s">
        <v>382</v>
      </c>
      <c r="D2" s="2"/>
    </row>
    <row r="5" spans="1:10" x14ac:dyDescent="0.25">
      <c r="A5" s="1" t="s">
        <v>16</v>
      </c>
    </row>
    <row r="7" spans="1:10" x14ac:dyDescent="0.25">
      <c r="A7" t="s">
        <v>0</v>
      </c>
      <c r="B7" t="s">
        <v>9</v>
      </c>
      <c r="C7" t="s">
        <v>1</v>
      </c>
      <c r="D7" t="s">
        <v>2</v>
      </c>
      <c r="E7" s="8" t="s">
        <v>3</v>
      </c>
      <c r="F7" t="s">
        <v>8</v>
      </c>
      <c r="G7" t="s">
        <v>4</v>
      </c>
    </row>
    <row r="8" spans="1:10" x14ac:dyDescent="0.25">
      <c r="A8">
        <v>12</v>
      </c>
      <c r="B8" t="s">
        <v>43</v>
      </c>
      <c r="C8" t="s">
        <v>18</v>
      </c>
      <c r="D8" s="8">
        <v>207.792</v>
      </c>
      <c r="E8">
        <v>47.26</v>
      </c>
      <c r="F8" s="7">
        <f>Tabela11043106732324582323242324523234232423523581067[[#This Row],[PRICE IN EUR NET]]+G8*E8</f>
        <v>53.97092</v>
      </c>
      <c r="G8" s="10">
        <v>0.14199999999999999</v>
      </c>
      <c r="I8" s="6"/>
      <c r="J8" t="s">
        <v>12</v>
      </c>
    </row>
    <row r="9" spans="1:10" x14ac:dyDescent="0.25">
      <c r="A9">
        <v>12</v>
      </c>
      <c r="B9" t="s">
        <v>44</v>
      </c>
      <c r="C9" t="s">
        <v>19</v>
      </c>
      <c r="D9" s="8">
        <v>319.68</v>
      </c>
      <c r="E9">
        <v>52.51</v>
      </c>
      <c r="F9" s="7">
        <f>Tabela11043106732324582323242324523234232423523581067[[#This Row],[PRICE IN EUR NET]]+G9*E9</f>
        <v>59.966419999999999</v>
      </c>
      <c r="G9" s="10">
        <v>0.14199999999999999</v>
      </c>
      <c r="I9" s="6"/>
      <c r="J9" t="s">
        <v>12</v>
      </c>
    </row>
    <row r="10" spans="1:10" x14ac:dyDescent="0.25">
      <c r="A10">
        <v>12</v>
      </c>
      <c r="B10" t="s">
        <v>45</v>
      </c>
      <c r="C10" t="s">
        <v>20</v>
      </c>
      <c r="D10" s="8">
        <v>437.89499999999998</v>
      </c>
      <c r="E10">
        <v>57.76</v>
      </c>
      <c r="F10" s="7">
        <f>Tabela11043106732324582323242324523234232423523581067[[#This Row],[PRICE IN EUR NET]]+G10*E10</f>
        <v>65.961919999999992</v>
      </c>
      <c r="G10" s="10">
        <v>0.14199999999999999</v>
      </c>
      <c r="I10" s="11"/>
      <c r="J10" t="s">
        <v>12</v>
      </c>
    </row>
    <row r="11" spans="1:10" x14ac:dyDescent="0.25">
      <c r="A11">
        <v>12</v>
      </c>
      <c r="B11" t="s">
        <v>46</v>
      </c>
      <c r="C11" t="s">
        <v>21</v>
      </c>
      <c r="D11" s="8">
        <v>667.99799999999993</v>
      </c>
      <c r="E11">
        <v>57.28</v>
      </c>
      <c r="F11" s="7">
        <f>Tabela11043106732324582323242324523234232423523581067[[#This Row],[PRICE IN EUR NET]]+G11*E11</f>
        <v>65.413759999999996</v>
      </c>
      <c r="G11" s="10">
        <v>0.14199999999999999</v>
      </c>
      <c r="I11" s="11"/>
      <c r="J11" t="s">
        <v>10</v>
      </c>
    </row>
    <row r="12" spans="1:10" x14ac:dyDescent="0.25">
      <c r="A12">
        <v>12</v>
      </c>
      <c r="B12" t="s">
        <v>47</v>
      </c>
      <c r="C12" t="s">
        <v>22</v>
      </c>
      <c r="D12" s="8">
        <v>251.08199999999999</v>
      </c>
      <c r="E12">
        <v>28.64</v>
      </c>
      <c r="F12" s="7">
        <f>Tabela11043106732324582323242324523234232423523581067[[#This Row],[PRICE IN EUR NET]]+G12*E12</f>
        <v>32.706879999999998</v>
      </c>
      <c r="G12" s="10">
        <v>0.14199999999999999</v>
      </c>
      <c r="I12" s="11"/>
      <c r="J12" t="s">
        <v>10</v>
      </c>
    </row>
    <row r="13" spans="1:10" x14ac:dyDescent="0.25">
      <c r="A13">
        <v>12</v>
      </c>
      <c r="B13" t="s">
        <v>48</v>
      </c>
      <c r="C13" t="s">
        <v>23</v>
      </c>
      <c r="D13" s="8">
        <v>559.43999999999994</v>
      </c>
      <c r="E13">
        <v>56.22</v>
      </c>
      <c r="F13" s="7">
        <f>Tabela11043106732324582323242324523234232423523581067[[#This Row],[PRICE IN EUR NET]]+G13*E13</f>
        <v>64.203239999999994</v>
      </c>
      <c r="G13" s="10">
        <v>0.14199999999999999</v>
      </c>
      <c r="I13" s="11"/>
      <c r="J13" t="s">
        <v>11</v>
      </c>
    </row>
    <row r="14" spans="1:10" x14ac:dyDescent="0.25">
      <c r="A14">
        <v>12</v>
      </c>
      <c r="B14" t="s">
        <v>49</v>
      </c>
      <c r="C14" t="s">
        <v>24</v>
      </c>
      <c r="D14" s="8">
        <v>1144.521</v>
      </c>
      <c r="E14">
        <v>105.02</v>
      </c>
      <c r="F14" s="7">
        <f>Tabela11043106732324582323242324523234232423523581067[[#This Row],[PRICE IN EUR NET]]+G14*E14</f>
        <v>119.93284</v>
      </c>
      <c r="G14" s="10">
        <v>0.14199999999999999</v>
      </c>
      <c r="I14" s="11"/>
      <c r="J14" t="s">
        <v>11</v>
      </c>
    </row>
    <row r="15" spans="1:10" x14ac:dyDescent="0.25">
      <c r="A15">
        <v>12</v>
      </c>
      <c r="B15" t="s">
        <v>50</v>
      </c>
      <c r="C15" t="s">
        <v>25</v>
      </c>
      <c r="D15" s="8">
        <v>234.43199999999999</v>
      </c>
      <c r="E15">
        <v>28.64</v>
      </c>
      <c r="F15" s="7">
        <f>Tabela11043106732324582323242324523234232423523581067[[#This Row],[PRICE IN EUR NET]]+G15*E15</f>
        <v>32.706879999999998</v>
      </c>
      <c r="G15" s="10">
        <v>0.14199999999999999</v>
      </c>
      <c r="I15" s="11"/>
      <c r="J15" t="s">
        <v>11</v>
      </c>
    </row>
    <row r="16" spans="1:10" x14ac:dyDescent="0.25">
      <c r="A16">
        <v>12</v>
      </c>
      <c r="B16" t="s">
        <v>51</v>
      </c>
      <c r="C16" t="s">
        <v>26</v>
      </c>
      <c r="D16" s="8">
        <v>287.71199999999999</v>
      </c>
      <c r="E16">
        <v>28.64</v>
      </c>
      <c r="F16" s="7">
        <f>Tabela11043106732324582323242324523234232423523581067[[#This Row],[PRICE IN EUR NET]]+G16*E16</f>
        <v>32.706879999999998</v>
      </c>
      <c r="G16" s="10">
        <v>0.14199999999999999</v>
      </c>
      <c r="I16" s="11"/>
      <c r="J16" t="s">
        <v>11</v>
      </c>
    </row>
    <row r="17" spans="1:10" x14ac:dyDescent="0.25">
      <c r="A17">
        <v>12</v>
      </c>
      <c r="B17" t="s">
        <v>52</v>
      </c>
      <c r="C17" t="s">
        <v>27</v>
      </c>
      <c r="D17" s="8">
        <v>591.40800000000002</v>
      </c>
      <c r="E17">
        <v>56.22</v>
      </c>
      <c r="F17" s="7">
        <f>Tabela11043106732324582323242324523234232423523581067[[#This Row],[PRICE IN EUR NET]]+G17*E17</f>
        <v>64.203239999999994</v>
      </c>
      <c r="G17" s="10">
        <v>0.14199999999999999</v>
      </c>
      <c r="I17" s="11"/>
      <c r="J17" t="s">
        <v>11</v>
      </c>
    </row>
    <row r="18" spans="1:10" x14ac:dyDescent="0.25">
      <c r="A18">
        <v>12</v>
      </c>
      <c r="B18" t="s">
        <v>53</v>
      </c>
      <c r="C18" t="s">
        <v>28</v>
      </c>
      <c r="D18" s="8">
        <v>15.984</v>
      </c>
      <c r="E18">
        <v>9.5500000000000007</v>
      </c>
      <c r="F18" s="7">
        <f>Tabela11043106732324582323242324523234232423523581067[[#This Row],[PRICE IN EUR NET]]+G18*E18</f>
        <v>10.9061</v>
      </c>
      <c r="G18" s="10">
        <v>0.14199999999999999</v>
      </c>
      <c r="I18" s="6"/>
      <c r="J18" t="s">
        <v>11</v>
      </c>
    </row>
    <row r="19" spans="1:10" x14ac:dyDescent="0.25">
      <c r="A19">
        <v>12</v>
      </c>
      <c r="B19" t="s">
        <v>54</v>
      </c>
      <c r="C19" t="s">
        <v>29</v>
      </c>
      <c r="D19" s="8">
        <v>575.42399999999998</v>
      </c>
      <c r="E19">
        <v>56.22</v>
      </c>
      <c r="F19" s="7">
        <f>Tabela11043106732324582323242324523234232423523581067[[#This Row],[PRICE IN EUR NET]]+G19*E19</f>
        <v>64.203239999999994</v>
      </c>
      <c r="G19" s="10">
        <v>0.14199999999999999</v>
      </c>
      <c r="I19" s="6"/>
      <c r="J19" t="s">
        <v>11</v>
      </c>
    </row>
    <row r="20" spans="1:10" x14ac:dyDescent="0.25">
      <c r="A20">
        <v>12</v>
      </c>
      <c r="B20" t="s">
        <v>55</v>
      </c>
      <c r="C20" t="s">
        <v>30</v>
      </c>
      <c r="D20" s="8">
        <v>135.864</v>
      </c>
      <c r="E20">
        <v>28.64</v>
      </c>
      <c r="F20" s="7">
        <f>Tabela11043106732324582323242324523234232423523581067[[#This Row],[PRICE IN EUR NET]]+G20*E20</f>
        <v>32.706879999999998</v>
      </c>
      <c r="G20" s="10">
        <v>0.14199999999999999</v>
      </c>
      <c r="I20" s="6"/>
      <c r="J20" t="s">
        <v>11</v>
      </c>
    </row>
    <row r="21" spans="1:10" x14ac:dyDescent="0.25">
      <c r="A21">
        <v>12</v>
      </c>
      <c r="B21" t="s">
        <v>56</v>
      </c>
      <c r="C21" t="s">
        <v>31</v>
      </c>
      <c r="D21" s="8">
        <v>330.33600000000001</v>
      </c>
      <c r="E21">
        <v>38.19</v>
      </c>
      <c r="F21" s="7">
        <f>Tabela11043106732324582323242324523234232423523581067[[#This Row],[PRICE IN EUR NET]]+G21*E21</f>
        <v>43.612979999999993</v>
      </c>
      <c r="G21" s="10">
        <v>0.14199999999999999</v>
      </c>
      <c r="I21" s="6"/>
      <c r="J21" t="s">
        <v>11</v>
      </c>
    </row>
    <row r="22" spans="1:10" x14ac:dyDescent="0.25">
      <c r="A22">
        <v>12</v>
      </c>
      <c r="B22" t="s">
        <v>57</v>
      </c>
      <c r="C22" t="s">
        <v>32</v>
      </c>
      <c r="D22" s="8">
        <v>235.09799999999998</v>
      </c>
      <c r="E22">
        <v>28.64</v>
      </c>
      <c r="F22" s="7">
        <f>Tabela11043106732324582323242324523234232423523581067[[#This Row],[PRICE IN EUR NET]]+G22*E22</f>
        <v>32.706879999999998</v>
      </c>
      <c r="G22" s="10">
        <v>0.14199999999999999</v>
      </c>
      <c r="I22" s="6"/>
      <c r="J22" t="s">
        <v>11</v>
      </c>
    </row>
    <row r="23" spans="1:10" x14ac:dyDescent="0.25">
      <c r="A23">
        <v>12</v>
      </c>
      <c r="B23" t="s">
        <v>58</v>
      </c>
      <c r="C23" t="s">
        <v>33</v>
      </c>
      <c r="D23" s="8">
        <v>1091.241</v>
      </c>
      <c r="E23">
        <v>93.88</v>
      </c>
      <c r="F23" s="7">
        <f>Tabela11043106732324582323242324523234232423523581067[[#This Row],[PRICE IN EUR NET]]+G23*E23</f>
        <v>107.21096</v>
      </c>
      <c r="G23" s="10">
        <v>0.14199999999999999</v>
      </c>
      <c r="I23" s="6"/>
      <c r="J23" t="s">
        <v>11</v>
      </c>
    </row>
    <row r="24" spans="1:10" x14ac:dyDescent="0.25">
      <c r="A24">
        <v>12</v>
      </c>
      <c r="B24" t="s">
        <v>59</v>
      </c>
      <c r="C24" t="s">
        <v>34</v>
      </c>
      <c r="D24" s="8">
        <v>127.872</v>
      </c>
      <c r="E24">
        <v>28.64</v>
      </c>
      <c r="F24" s="7">
        <f>Tabela11043106732324582323242324523234232423523581067[[#This Row],[PRICE IN EUR NET]]+G24*E24</f>
        <v>32.706879999999998</v>
      </c>
      <c r="G24" s="10">
        <v>0.14199999999999999</v>
      </c>
      <c r="I24" s="6"/>
      <c r="J24" t="s">
        <v>11</v>
      </c>
    </row>
    <row r="25" spans="1:10" x14ac:dyDescent="0.25">
      <c r="A25">
        <v>12</v>
      </c>
      <c r="B25" t="s">
        <v>60</v>
      </c>
      <c r="C25" t="s">
        <v>35</v>
      </c>
      <c r="D25" s="8">
        <v>127.872</v>
      </c>
      <c r="E25">
        <v>28.64</v>
      </c>
      <c r="F25" s="7">
        <f>Tabela11043106732324582323242324523234232423523581067[[#This Row],[PRICE IN EUR NET]]+G25*E25</f>
        <v>32.706879999999998</v>
      </c>
      <c r="G25" s="10">
        <v>0.14199999999999999</v>
      </c>
      <c r="I25" s="6"/>
      <c r="J25" t="s">
        <v>11</v>
      </c>
    </row>
    <row r="26" spans="1:10" x14ac:dyDescent="0.25">
      <c r="A26">
        <v>12</v>
      </c>
      <c r="B26" t="s">
        <v>61</v>
      </c>
      <c r="C26" t="s">
        <v>36</v>
      </c>
      <c r="D26" s="8">
        <v>159.84</v>
      </c>
      <c r="E26">
        <v>28.64</v>
      </c>
      <c r="F26" s="7">
        <f>Tabela11043106732324582323242324523234232423523581067[[#This Row],[PRICE IN EUR NET]]+G26*E26</f>
        <v>32.706879999999998</v>
      </c>
      <c r="G26" s="10">
        <v>0.14199999999999999</v>
      </c>
      <c r="I26" s="6"/>
      <c r="J26" t="s">
        <v>10</v>
      </c>
    </row>
    <row r="27" spans="1:10" x14ac:dyDescent="0.25">
      <c r="A27">
        <v>12</v>
      </c>
      <c r="B27" t="s">
        <v>62</v>
      </c>
      <c r="C27" t="s">
        <v>37</v>
      </c>
      <c r="D27" s="8">
        <v>425.24099999999999</v>
      </c>
      <c r="E27">
        <v>57.76</v>
      </c>
      <c r="F27" s="7">
        <f>Tabela11043106732324582323242324523234232423523581067[[#This Row],[PRICE IN EUR NET]]+G27*E27</f>
        <v>65.961919999999992</v>
      </c>
      <c r="G27" s="10">
        <v>0.14199999999999999</v>
      </c>
      <c r="I27" s="6"/>
      <c r="J27" t="s">
        <v>12</v>
      </c>
    </row>
    <row r="28" spans="1:10" x14ac:dyDescent="0.25">
      <c r="A28">
        <v>12</v>
      </c>
      <c r="B28" t="s">
        <v>63</v>
      </c>
      <c r="C28" t="s">
        <v>38</v>
      </c>
      <c r="D28" s="8">
        <v>2070.5940000000001</v>
      </c>
      <c r="E28">
        <v>166.02</v>
      </c>
      <c r="F28" s="7">
        <f>Tabela11043106732324582323242324523234232423523581067[[#This Row],[PRICE IN EUR NET]]+G28*E28</f>
        <v>189.59484</v>
      </c>
      <c r="G28" s="10">
        <v>0.14199999999999999</v>
      </c>
      <c r="I28" s="6"/>
      <c r="J28" t="s">
        <v>10</v>
      </c>
    </row>
    <row r="29" spans="1:10" x14ac:dyDescent="0.25">
      <c r="A29">
        <v>12</v>
      </c>
      <c r="B29" t="s">
        <v>64</v>
      </c>
      <c r="C29" t="s">
        <v>39</v>
      </c>
      <c r="D29" s="8">
        <v>1033.6320000000001</v>
      </c>
      <c r="E29">
        <v>126.03</v>
      </c>
      <c r="F29" s="7">
        <f>Tabela11043106732324582323242324523234232423523581067[[#This Row],[PRICE IN EUR NET]]+G29*E29</f>
        <v>143.92626000000001</v>
      </c>
      <c r="G29" s="10">
        <v>0.14199999999999999</v>
      </c>
      <c r="I29" s="6"/>
      <c r="J29" t="s">
        <v>12</v>
      </c>
    </row>
    <row r="30" spans="1:10" x14ac:dyDescent="0.25">
      <c r="A30">
        <v>12</v>
      </c>
      <c r="B30" t="s">
        <v>65</v>
      </c>
      <c r="C30" t="s">
        <v>40</v>
      </c>
      <c r="D30" s="8">
        <v>607.39200000000005</v>
      </c>
      <c r="E30">
        <v>58.34</v>
      </c>
      <c r="F30" s="7">
        <f>Tabela11043106732324582323242324523234232423523581067[[#This Row],[PRICE IN EUR NET]]+G30*E30</f>
        <v>66.624279999999999</v>
      </c>
      <c r="G30" s="10">
        <v>0.14199999999999999</v>
      </c>
      <c r="I30" s="6"/>
      <c r="J30" t="s">
        <v>11</v>
      </c>
    </row>
    <row r="31" spans="1:10" x14ac:dyDescent="0.25">
      <c r="A31">
        <v>12</v>
      </c>
      <c r="B31" t="s">
        <v>66</v>
      </c>
      <c r="C31" t="s">
        <v>41</v>
      </c>
      <c r="D31" s="8">
        <v>190.14299999999997</v>
      </c>
      <c r="E31">
        <v>28.64</v>
      </c>
      <c r="F31" s="7">
        <f>Tabela11043106732324582323242324523234232423523581067[[#This Row],[PRICE IN EUR NET]]+G31*E31</f>
        <v>32.706879999999998</v>
      </c>
      <c r="G31" s="10">
        <v>0.14199999999999999</v>
      </c>
      <c r="I31" s="6"/>
      <c r="J31" t="s">
        <v>11</v>
      </c>
    </row>
    <row r="32" spans="1:10" x14ac:dyDescent="0.25">
      <c r="A32">
        <v>12</v>
      </c>
      <c r="B32" t="s">
        <v>67</v>
      </c>
      <c r="C32" t="s">
        <v>42</v>
      </c>
      <c r="D32" s="8">
        <v>20.978999999999999</v>
      </c>
      <c r="E32">
        <v>12.84</v>
      </c>
      <c r="F32" s="7">
        <f>Tabela11043106732324582323242324523234232423523581067[[#This Row],[PRICE IN EUR NET]]+G32*E32</f>
        <v>14.66328</v>
      </c>
      <c r="G32" s="10">
        <v>0.14199999999999999</v>
      </c>
      <c r="I32" s="6"/>
      <c r="J32" t="s">
        <v>12</v>
      </c>
    </row>
    <row r="33" spans="1:10" x14ac:dyDescent="0.25">
      <c r="B33" s="15"/>
      <c r="D33" s="16"/>
      <c r="E33" s="17"/>
      <c r="F33" s="7"/>
      <c r="G33" s="10"/>
    </row>
    <row r="34" spans="1:10" x14ac:dyDescent="0.25">
      <c r="A34" s="2" t="s">
        <v>5</v>
      </c>
      <c r="B34" s="2" t="s">
        <v>6</v>
      </c>
      <c r="C34" s="2" t="s">
        <v>7</v>
      </c>
    </row>
    <row r="35" spans="1:10" x14ac:dyDescent="0.25">
      <c r="A35" s="4">
        <f>SUM(Tabela11043106732324582323242324523234232423523581067[WITH FUEL ADD])</f>
        <v>1494.7181199999995</v>
      </c>
      <c r="B35" s="3">
        <v>4.3269000000000002</v>
      </c>
      <c r="C35" s="5">
        <f>A35*B35</f>
        <v>6467.4958334279982</v>
      </c>
    </row>
    <row r="37" spans="1:10" x14ac:dyDescent="0.25">
      <c r="I37" s="18"/>
    </row>
    <row r="38" spans="1:10" x14ac:dyDescent="0.25">
      <c r="A38" s="1" t="s">
        <v>68</v>
      </c>
      <c r="I38" s="18"/>
    </row>
    <row r="39" spans="1:10" x14ac:dyDescent="0.25">
      <c r="I39" s="18"/>
    </row>
    <row r="40" spans="1:10" x14ac:dyDescent="0.25">
      <c r="A40" t="s">
        <v>0</v>
      </c>
      <c r="B40" t="s">
        <v>9</v>
      </c>
      <c r="C40" t="s">
        <v>1</v>
      </c>
      <c r="D40" t="s">
        <v>2</v>
      </c>
      <c r="E40" s="8" t="s">
        <v>3</v>
      </c>
      <c r="F40" t="s">
        <v>8</v>
      </c>
      <c r="G40" t="s">
        <v>4</v>
      </c>
      <c r="I40" s="18"/>
    </row>
    <row r="41" spans="1:10" x14ac:dyDescent="0.25">
      <c r="A41">
        <v>12</v>
      </c>
      <c r="B41" t="s">
        <v>106</v>
      </c>
      <c r="C41" t="s">
        <v>69</v>
      </c>
      <c r="D41" s="8">
        <v>11.98</v>
      </c>
      <c r="E41">
        <v>36.4</v>
      </c>
      <c r="F41" s="7">
        <f>Tabela110431067323245823232423245232342324235235810679[[#This Row],[PRICE IN EUR NET]]+G41*E41</f>
        <v>41.568799999999996</v>
      </c>
      <c r="G41" s="10">
        <v>0.14199999999999999</v>
      </c>
      <c r="I41" s="6"/>
      <c r="J41" t="s">
        <v>15</v>
      </c>
    </row>
    <row r="42" spans="1:10" x14ac:dyDescent="0.25">
      <c r="A42">
        <v>12</v>
      </c>
      <c r="B42" t="s">
        <v>107</v>
      </c>
      <c r="C42" t="s">
        <v>70</v>
      </c>
      <c r="D42" s="8">
        <v>287.71199999999999</v>
      </c>
      <c r="E42">
        <v>28.64</v>
      </c>
      <c r="F42" s="7">
        <f>Tabela110431067323245823232423245232342324235235810679[[#This Row],[PRICE IN EUR NET]]+G42*E42</f>
        <v>32.706879999999998</v>
      </c>
      <c r="G42" s="10">
        <v>0.14199999999999999</v>
      </c>
      <c r="I42" s="6"/>
      <c r="J42" t="s">
        <v>11</v>
      </c>
    </row>
    <row r="43" spans="1:10" x14ac:dyDescent="0.25">
      <c r="A43">
        <v>12</v>
      </c>
      <c r="B43" t="s">
        <v>108</v>
      </c>
      <c r="C43" t="s">
        <v>71</v>
      </c>
      <c r="D43" s="8">
        <v>30.303000000000001</v>
      </c>
      <c r="E43">
        <v>15.91</v>
      </c>
      <c r="F43" s="7">
        <f>Tabela110431067323245823232423245232342324235235810679[[#This Row],[PRICE IN EUR NET]]+G43*E43</f>
        <v>18.169219999999999</v>
      </c>
      <c r="G43" s="10">
        <v>0.14199999999999999</v>
      </c>
      <c r="I43" s="6"/>
      <c r="J43" t="s">
        <v>10</v>
      </c>
    </row>
    <row r="44" spans="1:10" x14ac:dyDescent="0.25">
      <c r="A44">
        <v>12</v>
      </c>
      <c r="B44" t="s">
        <v>109</v>
      </c>
      <c r="C44" t="s">
        <v>72</v>
      </c>
      <c r="D44" s="8">
        <v>54.612000000000002</v>
      </c>
      <c r="E44">
        <v>15.91</v>
      </c>
      <c r="F44" s="7">
        <f>Tabela110431067323245823232423245232342324235235810679[[#This Row],[PRICE IN EUR NET]]+G44*E44</f>
        <v>18.169219999999999</v>
      </c>
      <c r="G44" s="10">
        <v>0.14199999999999999</v>
      </c>
      <c r="I44" s="6"/>
      <c r="J44" t="s">
        <v>10</v>
      </c>
    </row>
    <row r="45" spans="1:10" x14ac:dyDescent="0.25">
      <c r="A45">
        <v>12</v>
      </c>
      <c r="B45" t="s">
        <v>110</v>
      </c>
      <c r="C45" t="s">
        <v>73</v>
      </c>
      <c r="D45" s="8">
        <v>59.273999999999994</v>
      </c>
      <c r="E45">
        <v>22.28</v>
      </c>
      <c r="F45" s="7">
        <f>Tabela110431067323245823232423245232342324235235810679[[#This Row],[PRICE IN EUR NET]]+G45*E45</f>
        <v>25.443760000000001</v>
      </c>
      <c r="G45" s="10">
        <v>0.14199999999999999</v>
      </c>
      <c r="I45" s="6"/>
      <c r="J45" t="s">
        <v>10</v>
      </c>
    </row>
    <row r="46" spans="1:10" x14ac:dyDescent="0.25">
      <c r="A46">
        <v>12</v>
      </c>
      <c r="B46" t="s">
        <v>111</v>
      </c>
      <c r="C46" t="s">
        <v>74</v>
      </c>
      <c r="D46" s="8">
        <v>801.19800000000009</v>
      </c>
      <c r="E46">
        <v>102.1</v>
      </c>
      <c r="F46" s="7">
        <f>Tabela110431067323245823232423245232342324235235810679[[#This Row],[PRICE IN EUR NET]]+G46*E46</f>
        <v>116.59819999999999</v>
      </c>
      <c r="G46" s="10">
        <v>0.14199999999999999</v>
      </c>
      <c r="I46" s="6"/>
      <c r="J46" t="s">
        <v>12</v>
      </c>
    </row>
    <row r="47" spans="1:10" x14ac:dyDescent="0.25">
      <c r="A47">
        <v>12</v>
      </c>
      <c r="B47" t="s">
        <v>112</v>
      </c>
      <c r="C47" t="s">
        <v>75</v>
      </c>
      <c r="D47" s="8">
        <v>284.38200000000001</v>
      </c>
      <c r="E47">
        <v>42.96</v>
      </c>
      <c r="F47" s="7">
        <f>Tabela110431067323245823232423245232342324235235810679[[#This Row],[PRICE IN EUR NET]]+G47*E47</f>
        <v>49.060320000000004</v>
      </c>
      <c r="G47" s="10">
        <v>0.14199999999999999</v>
      </c>
      <c r="I47" s="6"/>
      <c r="J47" t="s">
        <v>12</v>
      </c>
    </row>
    <row r="48" spans="1:10" x14ac:dyDescent="0.25">
      <c r="A48">
        <v>12</v>
      </c>
      <c r="B48" t="s">
        <v>113</v>
      </c>
      <c r="C48" t="s">
        <v>76</v>
      </c>
      <c r="D48" s="8">
        <v>319.68</v>
      </c>
      <c r="E48">
        <v>52.51</v>
      </c>
      <c r="F48" s="7">
        <f>Tabela110431067323245823232423245232342324235235810679[[#This Row],[PRICE IN EUR NET]]+G48*E48</f>
        <v>59.966419999999999</v>
      </c>
      <c r="G48" s="10">
        <v>0.14199999999999999</v>
      </c>
      <c r="I48" s="6"/>
      <c r="J48" t="s">
        <v>12</v>
      </c>
    </row>
    <row r="49" spans="1:10" x14ac:dyDescent="0.25">
      <c r="A49">
        <v>12</v>
      </c>
      <c r="B49" t="s">
        <v>114</v>
      </c>
      <c r="C49" t="s">
        <v>77</v>
      </c>
      <c r="D49" s="8">
        <v>415.584</v>
      </c>
      <c r="E49">
        <v>57.76</v>
      </c>
      <c r="F49" s="7">
        <f>Tabela110431067323245823232423245232342324235235810679[[#This Row],[PRICE IN EUR NET]]+G49*E49</f>
        <v>65.961919999999992</v>
      </c>
      <c r="G49" s="10">
        <v>0.14199999999999999</v>
      </c>
      <c r="I49" s="6"/>
      <c r="J49" t="s">
        <v>12</v>
      </c>
    </row>
    <row r="50" spans="1:10" x14ac:dyDescent="0.25">
      <c r="A50">
        <v>12</v>
      </c>
      <c r="B50" t="s">
        <v>115</v>
      </c>
      <c r="C50" t="s">
        <v>78</v>
      </c>
      <c r="D50" s="8">
        <v>39.96</v>
      </c>
      <c r="E50">
        <v>15.91</v>
      </c>
      <c r="F50" s="7">
        <f>Tabela110431067323245823232423245232342324235235810679[[#This Row],[PRICE IN EUR NET]]+G50*E50</f>
        <v>18.169219999999999</v>
      </c>
      <c r="G50" s="10">
        <v>0.14199999999999999</v>
      </c>
      <c r="I50" s="6"/>
      <c r="J50" t="s">
        <v>10</v>
      </c>
    </row>
    <row r="51" spans="1:10" x14ac:dyDescent="0.25">
      <c r="A51">
        <v>12</v>
      </c>
      <c r="B51" t="s">
        <v>116</v>
      </c>
      <c r="C51" t="s">
        <v>79</v>
      </c>
      <c r="D51" s="8">
        <v>1038.96</v>
      </c>
      <c r="E51">
        <v>93.88</v>
      </c>
      <c r="F51" s="7">
        <f>Tabela110431067323245823232423245232342324235235810679[[#This Row],[PRICE IN EUR NET]]+G51*E51</f>
        <v>107.21096</v>
      </c>
      <c r="G51" s="10">
        <v>0.14199999999999999</v>
      </c>
      <c r="I51" s="6"/>
      <c r="J51" t="s">
        <v>10</v>
      </c>
    </row>
    <row r="52" spans="1:10" x14ac:dyDescent="0.25">
      <c r="A52">
        <v>12</v>
      </c>
      <c r="B52" t="s">
        <v>117</v>
      </c>
      <c r="C52" t="s">
        <v>80</v>
      </c>
      <c r="D52" s="8">
        <v>52.280999999999999</v>
      </c>
      <c r="E52">
        <v>15.91</v>
      </c>
      <c r="F52" s="7">
        <f>Tabela110431067323245823232423245232342324235235810679[[#This Row],[PRICE IN EUR NET]]+G52*E52</f>
        <v>18.169219999999999</v>
      </c>
      <c r="G52" s="10">
        <v>0.14199999999999999</v>
      </c>
      <c r="I52" s="6"/>
      <c r="J52" t="s">
        <v>10</v>
      </c>
    </row>
    <row r="53" spans="1:10" x14ac:dyDescent="0.25">
      <c r="A53">
        <v>12</v>
      </c>
      <c r="B53" t="s">
        <v>118</v>
      </c>
      <c r="C53" t="s">
        <v>81</v>
      </c>
      <c r="D53" s="8">
        <v>1122.21</v>
      </c>
      <c r="E53">
        <v>105.02</v>
      </c>
      <c r="F53" s="7">
        <f>Tabela110431067323245823232423245232342324235235810679[[#This Row],[PRICE IN EUR NET]]+G53*E53</f>
        <v>119.93284</v>
      </c>
      <c r="G53" s="10">
        <v>0.14199999999999999</v>
      </c>
      <c r="I53" s="6"/>
      <c r="J53" t="s">
        <v>10</v>
      </c>
    </row>
    <row r="54" spans="1:10" x14ac:dyDescent="0.25">
      <c r="A54">
        <v>12</v>
      </c>
      <c r="B54" t="s">
        <v>119</v>
      </c>
      <c r="C54" t="s">
        <v>82</v>
      </c>
      <c r="D54" s="8">
        <v>3177.4859999999999</v>
      </c>
      <c r="E54">
        <v>243.98</v>
      </c>
      <c r="F54" s="7">
        <f>Tabela110431067323245823232423245232342324235235810679[[#This Row],[PRICE IN EUR NET]]+G54*E54</f>
        <v>278.62515999999999</v>
      </c>
      <c r="G54" s="10">
        <v>0.14199999999999999</v>
      </c>
      <c r="I54" s="6"/>
      <c r="J54" t="s">
        <v>10</v>
      </c>
    </row>
    <row r="55" spans="1:10" x14ac:dyDescent="0.25">
      <c r="A55">
        <v>12</v>
      </c>
      <c r="B55" t="s">
        <v>120</v>
      </c>
      <c r="C55" t="s">
        <v>83</v>
      </c>
      <c r="D55" s="8">
        <v>1340.991</v>
      </c>
      <c r="E55">
        <v>113.51</v>
      </c>
      <c r="F55" s="7">
        <f>Tabela110431067323245823232423245232342324235235810679[[#This Row],[PRICE IN EUR NET]]+G55*E55</f>
        <v>129.62842000000001</v>
      </c>
      <c r="G55" s="10">
        <v>0.14199999999999999</v>
      </c>
      <c r="I55" s="6"/>
      <c r="J55" t="s">
        <v>11</v>
      </c>
    </row>
    <row r="56" spans="1:10" x14ac:dyDescent="0.25">
      <c r="A56">
        <v>12</v>
      </c>
      <c r="B56" t="s">
        <v>121</v>
      </c>
      <c r="C56" t="s">
        <v>84</v>
      </c>
      <c r="D56" s="8">
        <v>434.89800000000002</v>
      </c>
      <c r="E56">
        <v>47.74</v>
      </c>
      <c r="F56" s="7">
        <f>Tabela110431067323245823232423245232342324235235810679[[#This Row],[PRICE IN EUR NET]]+G56*E56</f>
        <v>54.519080000000002</v>
      </c>
      <c r="G56" s="10">
        <v>0.14199999999999999</v>
      </c>
      <c r="I56" s="6"/>
      <c r="J56" t="s">
        <v>10</v>
      </c>
    </row>
    <row r="57" spans="1:10" x14ac:dyDescent="0.25">
      <c r="A57">
        <v>12</v>
      </c>
      <c r="B57" t="s">
        <v>122</v>
      </c>
      <c r="C57" t="s">
        <v>85</v>
      </c>
      <c r="D57" s="8">
        <v>143.85599999999999</v>
      </c>
      <c r="E57">
        <v>28.64</v>
      </c>
      <c r="F57" s="7">
        <f>Tabela110431067323245823232423245232342324235235810679[[#This Row],[PRICE IN EUR NET]]+G57*E57</f>
        <v>32.706879999999998</v>
      </c>
      <c r="G57" s="10">
        <v>0.14199999999999999</v>
      </c>
      <c r="I57" s="6"/>
      <c r="J57" t="s">
        <v>10</v>
      </c>
    </row>
    <row r="58" spans="1:10" x14ac:dyDescent="0.25">
      <c r="A58">
        <v>12</v>
      </c>
      <c r="B58" t="s">
        <v>123</v>
      </c>
      <c r="C58" t="s">
        <v>86</v>
      </c>
      <c r="D58" s="8">
        <v>381.61799999999999</v>
      </c>
      <c r="E58">
        <v>38.19</v>
      </c>
      <c r="F58" s="7">
        <f>Tabela110431067323245823232423245232342324235235810679[[#This Row],[PRICE IN EUR NET]]+G58*E58</f>
        <v>43.612979999999993</v>
      </c>
      <c r="G58" s="10">
        <v>0.14199999999999999</v>
      </c>
      <c r="I58" s="6"/>
      <c r="J58" t="s">
        <v>10</v>
      </c>
    </row>
    <row r="59" spans="1:10" x14ac:dyDescent="0.25">
      <c r="A59">
        <v>12</v>
      </c>
      <c r="B59" t="s">
        <v>124</v>
      </c>
      <c r="C59" t="s">
        <v>87</v>
      </c>
      <c r="D59" s="8">
        <v>645.68700000000001</v>
      </c>
      <c r="E59">
        <v>58.34</v>
      </c>
      <c r="F59" s="7">
        <f>Tabela110431067323245823232423245232342324235235810679[[#This Row],[PRICE IN EUR NET]]+G59*E59</f>
        <v>66.624279999999999</v>
      </c>
      <c r="G59" s="10">
        <v>0.14199999999999999</v>
      </c>
      <c r="I59" s="6"/>
      <c r="J59" t="s">
        <v>11</v>
      </c>
    </row>
    <row r="60" spans="1:10" x14ac:dyDescent="0.25">
      <c r="A60">
        <v>12</v>
      </c>
      <c r="B60" t="s">
        <v>125</v>
      </c>
      <c r="C60" t="s">
        <v>88</v>
      </c>
      <c r="D60" s="8">
        <v>601.06499999999994</v>
      </c>
      <c r="E60">
        <v>58.34</v>
      </c>
      <c r="F60" s="7">
        <f>Tabela110431067323245823232423245232342324235235810679[[#This Row],[PRICE IN EUR NET]]+G60*E60</f>
        <v>66.624279999999999</v>
      </c>
      <c r="G60" s="10">
        <v>0.14199999999999999</v>
      </c>
      <c r="I60" s="6"/>
      <c r="J60" t="s">
        <v>11</v>
      </c>
    </row>
    <row r="61" spans="1:10" x14ac:dyDescent="0.25">
      <c r="A61">
        <v>12</v>
      </c>
      <c r="B61" t="s">
        <v>126</v>
      </c>
      <c r="C61" t="s">
        <v>89</v>
      </c>
      <c r="D61" s="8">
        <v>610.72199999999998</v>
      </c>
      <c r="E61">
        <v>58.34</v>
      </c>
      <c r="F61" s="7">
        <f>Tabela110431067323245823232423245232342324235235810679[[#This Row],[PRICE IN EUR NET]]+G61*E61</f>
        <v>66.624279999999999</v>
      </c>
      <c r="G61" s="10">
        <v>0.14199999999999999</v>
      </c>
      <c r="I61" s="6"/>
      <c r="J61" t="s">
        <v>11</v>
      </c>
    </row>
    <row r="62" spans="1:10" x14ac:dyDescent="0.25">
      <c r="A62">
        <v>12</v>
      </c>
      <c r="B62" t="s">
        <v>127</v>
      </c>
      <c r="C62" t="s">
        <v>90</v>
      </c>
      <c r="D62" s="8">
        <v>1086.912</v>
      </c>
      <c r="E62">
        <v>93.88</v>
      </c>
      <c r="F62" s="7">
        <f>Tabela110431067323245823232423245232342324235235810679[[#This Row],[PRICE IN EUR NET]]+G62*E62</f>
        <v>107.21096</v>
      </c>
      <c r="G62" s="10">
        <v>0.14199999999999999</v>
      </c>
      <c r="I62" s="6"/>
      <c r="J62" t="s">
        <v>11</v>
      </c>
    </row>
    <row r="63" spans="1:10" x14ac:dyDescent="0.25">
      <c r="A63">
        <v>12</v>
      </c>
      <c r="B63" t="s">
        <v>128</v>
      </c>
      <c r="C63" t="s">
        <v>91</v>
      </c>
      <c r="D63" s="8">
        <v>441.22499999999997</v>
      </c>
      <c r="E63">
        <v>47.74</v>
      </c>
      <c r="F63" s="7">
        <f>Tabela110431067323245823232423245232342324235235810679[[#This Row],[PRICE IN EUR NET]]+G63*E63</f>
        <v>54.519080000000002</v>
      </c>
      <c r="G63" s="10">
        <v>0.14199999999999999</v>
      </c>
      <c r="I63" s="6"/>
      <c r="J63" t="s">
        <v>11</v>
      </c>
    </row>
    <row r="64" spans="1:10" x14ac:dyDescent="0.25">
      <c r="A64">
        <v>12</v>
      </c>
      <c r="B64" t="s">
        <v>129</v>
      </c>
      <c r="C64" t="s">
        <v>92</v>
      </c>
      <c r="D64" s="8">
        <v>107.226</v>
      </c>
      <c r="E64">
        <v>28.64</v>
      </c>
      <c r="F64" s="7">
        <f>Tabela110431067323245823232423245232342324235235810679[[#This Row],[PRICE IN EUR NET]]+G64*E64</f>
        <v>32.706879999999998</v>
      </c>
      <c r="G64" s="10">
        <v>0.14199999999999999</v>
      </c>
      <c r="I64" s="6"/>
      <c r="J64" t="s">
        <v>11</v>
      </c>
    </row>
    <row r="65" spans="1:10" x14ac:dyDescent="0.25">
      <c r="A65">
        <v>12</v>
      </c>
      <c r="B65" t="s">
        <v>130</v>
      </c>
      <c r="C65" t="s">
        <v>93</v>
      </c>
      <c r="D65" s="8">
        <v>207.792</v>
      </c>
      <c r="E65">
        <v>47.26</v>
      </c>
      <c r="F65" s="7">
        <f>Tabela110431067323245823232423245232342324235235810679[[#This Row],[PRICE IN EUR NET]]+G65*E65</f>
        <v>53.97092</v>
      </c>
      <c r="G65" s="10">
        <v>0.14199999999999999</v>
      </c>
      <c r="I65" s="6"/>
      <c r="J65" t="s">
        <v>12</v>
      </c>
    </row>
    <row r="66" spans="1:10" x14ac:dyDescent="0.25">
      <c r="A66">
        <v>12</v>
      </c>
      <c r="B66" t="s">
        <v>131</v>
      </c>
      <c r="C66" t="s">
        <v>94</v>
      </c>
      <c r="D66" s="8">
        <v>1099.566</v>
      </c>
      <c r="E66">
        <v>126.03</v>
      </c>
      <c r="F66" s="7">
        <f>Tabela110431067323245823232423245232342324235235810679[[#This Row],[PRICE IN EUR NET]]+G66*E66</f>
        <v>143.92626000000001</v>
      </c>
      <c r="G66" s="10">
        <v>0.14199999999999999</v>
      </c>
      <c r="I66" s="6"/>
      <c r="J66" t="s">
        <v>12</v>
      </c>
    </row>
    <row r="67" spans="1:10" x14ac:dyDescent="0.25">
      <c r="A67">
        <v>12</v>
      </c>
      <c r="B67" t="s">
        <v>132</v>
      </c>
      <c r="C67" t="s">
        <v>95</v>
      </c>
      <c r="D67" s="8">
        <v>466.86599999999999</v>
      </c>
      <c r="E67">
        <v>47.74</v>
      </c>
      <c r="F67" s="7">
        <f>Tabela110431067323245823232423245232342324235235810679[[#This Row],[PRICE IN EUR NET]]+G67*E67</f>
        <v>54.519080000000002</v>
      </c>
      <c r="G67" s="10">
        <v>0.14199999999999999</v>
      </c>
      <c r="I67" s="6"/>
      <c r="J67" t="s">
        <v>10</v>
      </c>
    </row>
    <row r="68" spans="1:10" x14ac:dyDescent="0.25">
      <c r="A68">
        <v>12</v>
      </c>
      <c r="B68" t="s">
        <v>133</v>
      </c>
      <c r="C68" t="s">
        <v>96</v>
      </c>
      <c r="D68" s="8">
        <v>215.78400000000002</v>
      </c>
      <c r="E68">
        <v>28.64</v>
      </c>
      <c r="F68" s="7">
        <f>Tabela110431067323245823232423245232342324235235810679[[#This Row],[PRICE IN EUR NET]]+G68*E68</f>
        <v>32.706879999999998</v>
      </c>
      <c r="G68" s="10">
        <v>0.14199999999999999</v>
      </c>
      <c r="I68" s="6"/>
      <c r="J68" t="s">
        <v>10</v>
      </c>
    </row>
    <row r="69" spans="1:10" x14ac:dyDescent="0.25">
      <c r="A69">
        <v>12</v>
      </c>
      <c r="B69" t="s">
        <v>134</v>
      </c>
      <c r="C69" t="s">
        <v>97</v>
      </c>
      <c r="D69" s="8">
        <v>418.91399999999999</v>
      </c>
      <c r="E69">
        <v>47.74</v>
      </c>
      <c r="F69" s="7">
        <f>Tabela110431067323245823232423245232342324235235810679[[#This Row],[PRICE IN EUR NET]]+G69*E69</f>
        <v>54.519080000000002</v>
      </c>
      <c r="G69" s="10">
        <v>0.14199999999999999</v>
      </c>
      <c r="I69" s="6"/>
      <c r="J69" t="s">
        <v>10</v>
      </c>
    </row>
    <row r="70" spans="1:10" x14ac:dyDescent="0.25">
      <c r="A70">
        <v>12</v>
      </c>
      <c r="B70" t="s">
        <v>135</v>
      </c>
      <c r="C70" t="s">
        <v>98</v>
      </c>
      <c r="D70" s="8">
        <v>202.464</v>
      </c>
      <c r="E70">
        <v>28.64</v>
      </c>
      <c r="F70" s="7">
        <f>Tabela110431067323245823232423245232342324235235810679[[#This Row],[PRICE IN EUR NET]]+G70*E70</f>
        <v>32.706879999999998</v>
      </c>
      <c r="G70" s="10">
        <v>0.14199999999999999</v>
      </c>
      <c r="I70" s="6"/>
      <c r="J70" t="s">
        <v>10</v>
      </c>
    </row>
    <row r="71" spans="1:10" x14ac:dyDescent="0.25">
      <c r="A71">
        <v>12</v>
      </c>
      <c r="B71" t="s">
        <v>136</v>
      </c>
      <c r="C71" t="s">
        <v>99</v>
      </c>
      <c r="D71" s="8">
        <v>330.33600000000001</v>
      </c>
      <c r="E71">
        <v>38.19</v>
      </c>
      <c r="F71" s="7">
        <f>Tabela110431067323245823232423245232342324235235810679[[#This Row],[PRICE IN EUR NET]]+G71*E71</f>
        <v>43.612979999999993</v>
      </c>
      <c r="G71" s="10">
        <v>0.14199999999999999</v>
      </c>
      <c r="I71" s="6"/>
      <c r="J71" t="s">
        <v>10</v>
      </c>
    </row>
    <row r="72" spans="1:10" x14ac:dyDescent="0.25">
      <c r="A72">
        <v>12</v>
      </c>
      <c r="B72" t="s">
        <v>137</v>
      </c>
      <c r="C72" t="s">
        <v>100</v>
      </c>
      <c r="D72" s="8">
        <v>103.896</v>
      </c>
      <c r="E72">
        <v>28.64</v>
      </c>
      <c r="F72" s="7">
        <f>Tabela110431067323245823232423245232342324235235810679[[#This Row],[PRICE IN EUR NET]]+G72*E72</f>
        <v>32.706879999999998</v>
      </c>
      <c r="G72" s="10">
        <v>0.14199999999999999</v>
      </c>
      <c r="I72" s="6"/>
      <c r="J72" t="s">
        <v>11</v>
      </c>
    </row>
    <row r="73" spans="1:10" x14ac:dyDescent="0.25">
      <c r="A73">
        <v>12</v>
      </c>
      <c r="B73" t="s">
        <v>138</v>
      </c>
      <c r="C73" t="s">
        <v>101</v>
      </c>
      <c r="D73" s="8">
        <v>633.03300000000002</v>
      </c>
      <c r="E73">
        <v>58.34</v>
      </c>
      <c r="F73" s="7">
        <f>Tabela110431067323245823232423245232342324235235810679[[#This Row],[PRICE IN EUR NET]]+G73*E73</f>
        <v>66.624279999999999</v>
      </c>
      <c r="G73" s="10">
        <v>0.14199999999999999</v>
      </c>
      <c r="I73" s="6"/>
      <c r="J73" t="s">
        <v>11</v>
      </c>
    </row>
    <row r="74" spans="1:10" x14ac:dyDescent="0.25">
      <c r="A74">
        <v>12</v>
      </c>
      <c r="B74" t="s">
        <v>139</v>
      </c>
      <c r="C74" t="s">
        <v>102</v>
      </c>
      <c r="D74" s="8">
        <v>511.488</v>
      </c>
      <c r="E74">
        <v>56.22</v>
      </c>
      <c r="F74" s="7">
        <f>Tabela110431067323245823232423245232342324235235810679[[#This Row],[PRICE IN EUR NET]]+G74*E74</f>
        <v>64.203239999999994</v>
      </c>
      <c r="G74" s="10">
        <v>0.14199999999999999</v>
      </c>
      <c r="I74" s="6"/>
      <c r="J74" t="s">
        <v>11</v>
      </c>
    </row>
    <row r="75" spans="1:10" x14ac:dyDescent="0.25">
      <c r="A75">
        <v>12</v>
      </c>
      <c r="B75" t="s">
        <v>140</v>
      </c>
      <c r="C75" t="s">
        <v>103</v>
      </c>
      <c r="D75" s="8">
        <v>151.84800000000001</v>
      </c>
      <c r="E75">
        <v>28.64</v>
      </c>
      <c r="F75" s="7">
        <f>Tabela110431067323245823232423245232342324235235810679[[#This Row],[PRICE IN EUR NET]]+G75*E75</f>
        <v>32.706879999999998</v>
      </c>
      <c r="G75" s="10">
        <v>0.14199999999999999</v>
      </c>
      <c r="I75" s="6"/>
      <c r="J75" t="s">
        <v>11</v>
      </c>
    </row>
    <row r="76" spans="1:10" x14ac:dyDescent="0.25">
      <c r="A76">
        <v>12</v>
      </c>
      <c r="B76" t="s">
        <v>141</v>
      </c>
      <c r="C76" t="s">
        <v>104</v>
      </c>
      <c r="D76" s="8">
        <v>649.01700000000005</v>
      </c>
      <c r="E76">
        <v>57.28</v>
      </c>
      <c r="F76" s="7">
        <f>Tabela110431067323245823232423245232342324235235810679[[#This Row],[PRICE IN EUR NET]]+G76*E76</f>
        <v>65.413759999999996</v>
      </c>
      <c r="G76" s="10">
        <v>0.14199999999999999</v>
      </c>
      <c r="I76" s="6"/>
      <c r="J76" t="s">
        <v>10</v>
      </c>
    </row>
    <row r="77" spans="1:10" x14ac:dyDescent="0.25">
      <c r="A77">
        <v>12</v>
      </c>
      <c r="B77" t="s">
        <v>142</v>
      </c>
      <c r="C77" t="s">
        <v>105</v>
      </c>
      <c r="D77" s="8">
        <v>125.874</v>
      </c>
      <c r="E77">
        <v>22.28</v>
      </c>
      <c r="F77" s="7">
        <f>Tabela110431067323245823232423245232342324235235810679[[#This Row],[PRICE IN EUR NET]]+G77*E77</f>
        <v>25.443760000000001</v>
      </c>
      <c r="G77" s="10">
        <v>0.14199999999999999</v>
      </c>
      <c r="I77" s="6"/>
      <c r="J77" t="s">
        <v>10</v>
      </c>
    </row>
    <row r="78" spans="1:10" x14ac:dyDescent="0.25">
      <c r="B78" s="15"/>
      <c r="D78" s="16"/>
      <c r="E78" s="17"/>
      <c r="F78" s="7"/>
      <c r="G78" s="10"/>
    </row>
    <row r="79" spans="1:10" x14ac:dyDescent="0.25">
      <c r="A79" s="2" t="s">
        <v>5</v>
      </c>
      <c r="B79" s="2" t="s">
        <v>6</v>
      </c>
      <c r="C79" s="2" t="s">
        <v>7</v>
      </c>
    </row>
    <row r="80" spans="1:10" x14ac:dyDescent="0.25">
      <c r="A80" s="4">
        <f>SUM(Tabela110431067323245823232423245232342324235235810679[WITH FUEL ADD])</f>
        <v>2327.5901400000002</v>
      </c>
      <c r="B80" s="3">
        <v>4.3320999999999996</v>
      </c>
      <c r="C80" s="5">
        <f>A80*B80</f>
        <v>10083.353245494</v>
      </c>
    </row>
    <row r="81" spans="1:10" x14ac:dyDescent="0.25">
      <c r="I81" s="18"/>
    </row>
    <row r="82" spans="1:10" x14ac:dyDescent="0.25">
      <c r="A82" s="4"/>
      <c r="B82" s="3"/>
      <c r="C82" s="5"/>
      <c r="I82" s="18"/>
    </row>
    <row r="83" spans="1:10" x14ac:dyDescent="0.25">
      <c r="A83" s="1" t="s">
        <v>143</v>
      </c>
      <c r="I83" s="18"/>
    </row>
    <row r="84" spans="1:10" x14ac:dyDescent="0.25">
      <c r="I84" s="18"/>
    </row>
    <row r="85" spans="1:10" x14ac:dyDescent="0.25">
      <c r="A85" t="s">
        <v>0</v>
      </c>
      <c r="B85" t="s">
        <v>9</v>
      </c>
      <c r="C85" t="s">
        <v>1</v>
      </c>
      <c r="D85" t="s">
        <v>2</v>
      </c>
      <c r="E85" s="8" t="s">
        <v>3</v>
      </c>
      <c r="F85" t="s">
        <v>8</v>
      </c>
      <c r="G85" t="s">
        <v>4</v>
      </c>
      <c r="I85" s="18"/>
    </row>
    <row r="86" spans="1:10" x14ac:dyDescent="0.25">
      <c r="A86">
        <v>12</v>
      </c>
      <c r="B86" t="s">
        <v>169</v>
      </c>
      <c r="C86" t="s">
        <v>144</v>
      </c>
      <c r="D86" s="8">
        <v>20.978999999999999</v>
      </c>
      <c r="E86">
        <v>11.67</v>
      </c>
      <c r="F86" s="7">
        <f>Tabela1104310673232458232324232452323423242352358106793[[#This Row],[PRICE IN EUR NET]]+G86*E86</f>
        <v>13.32714</v>
      </c>
      <c r="G86" s="10">
        <v>0.14199999999999999</v>
      </c>
      <c r="I86" s="6"/>
      <c r="J86" t="s">
        <v>12</v>
      </c>
    </row>
    <row r="87" spans="1:10" x14ac:dyDescent="0.25">
      <c r="A87">
        <v>12</v>
      </c>
      <c r="B87" t="s">
        <v>170</v>
      </c>
      <c r="C87" t="s">
        <v>145</v>
      </c>
      <c r="D87" s="8">
        <v>415.584</v>
      </c>
      <c r="E87">
        <v>52.51</v>
      </c>
      <c r="F87" s="7">
        <f>Tabela1104310673232458232324232452323423242352358106793[[#This Row],[PRICE IN EUR NET]]+G87*E87</f>
        <v>59.966419999999999</v>
      </c>
      <c r="G87" s="10">
        <v>0.14199999999999999</v>
      </c>
      <c r="I87" s="6"/>
      <c r="J87" t="s">
        <v>12</v>
      </c>
    </row>
    <row r="88" spans="1:10" x14ac:dyDescent="0.25">
      <c r="A88">
        <v>12</v>
      </c>
      <c r="B88" t="s">
        <v>171</v>
      </c>
      <c r="C88" t="s">
        <v>146</v>
      </c>
      <c r="D88" s="8">
        <v>143.85599999999999</v>
      </c>
      <c r="E88">
        <v>42.96</v>
      </c>
      <c r="F88" s="7">
        <f>Tabela1104310673232458232324232452323423242352358106793[[#This Row],[PRICE IN EUR NET]]+G88*E88</f>
        <v>49.060320000000004</v>
      </c>
      <c r="G88" s="10">
        <v>0.14199999999999999</v>
      </c>
      <c r="I88" s="6"/>
      <c r="J88" t="s">
        <v>12</v>
      </c>
    </row>
    <row r="89" spans="1:10" x14ac:dyDescent="0.25">
      <c r="A89">
        <v>12</v>
      </c>
      <c r="B89" t="s">
        <v>172</v>
      </c>
      <c r="C89" t="s">
        <v>147</v>
      </c>
      <c r="D89" s="8">
        <v>124.542</v>
      </c>
      <c r="E89">
        <v>42.96</v>
      </c>
      <c r="F89" s="7">
        <f>Tabela1104310673232458232324232452323423242352358106793[[#This Row],[PRICE IN EUR NET]]+G89*E89</f>
        <v>49.060320000000004</v>
      </c>
      <c r="G89" s="10">
        <v>0.14199999999999999</v>
      </c>
      <c r="I89" s="6"/>
      <c r="J89" t="s">
        <v>12</v>
      </c>
    </row>
    <row r="90" spans="1:10" x14ac:dyDescent="0.25">
      <c r="A90">
        <v>12</v>
      </c>
      <c r="B90" t="s">
        <v>173</v>
      </c>
      <c r="C90" t="s">
        <v>148</v>
      </c>
      <c r="D90" s="8">
        <v>362.30400000000003</v>
      </c>
      <c r="E90">
        <v>38.19</v>
      </c>
      <c r="F90" s="7">
        <f>Tabela1104310673232458232324232452323423242352358106793[[#This Row],[PRICE IN EUR NET]]+G90*E90</f>
        <v>43.612979999999993</v>
      </c>
      <c r="G90" s="10">
        <v>0.14199999999999999</v>
      </c>
      <c r="I90" s="6"/>
      <c r="J90" t="s">
        <v>10</v>
      </c>
    </row>
    <row r="91" spans="1:10" x14ac:dyDescent="0.25">
      <c r="A91">
        <v>12</v>
      </c>
      <c r="B91" t="s">
        <v>174</v>
      </c>
      <c r="C91" t="s">
        <v>149</v>
      </c>
      <c r="D91" s="8">
        <v>215.78400000000002</v>
      </c>
      <c r="E91">
        <v>28.64</v>
      </c>
      <c r="F91" s="7">
        <f>Tabela1104310673232458232324232452323423242352358106793[[#This Row],[PRICE IN EUR NET]]+G91*E91</f>
        <v>32.706879999999998</v>
      </c>
      <c r="G91" s="10">
        <v>0.14199999999999999</v>
      </c>
      <c r="I91" s="6"/>
      <c r="J91" t="s">
        <v>10</v>
      </c>
    </row>
    <row r="92" spans="1:10" x14ac:dyDescent="0.25">
      <c r="A92">
        <v>12</v>
      </c>
      <c r="B92" t="s">
        <v>175</v>
      </c>
      <c r="C92" t="s">
        <v>150</v>
      </c>
      <c r="D92" s="8">
        <v>489.17700000000002</v>
      </c>
      <c r="E92">
        <v>47.74</v>
      </c>
      <c r="F92" s="7">
        <f>Tabela1104310673232458232324232452323423242352358106793[[#This Row],[PRICE IN EUR NET]]+G92*E92</f>
        <v>54.519080000000002</v>
      </c>
      <c r="G92" s="10">
        <v>0.14199999999999999</v>
      </c>
      <c r="I92" s="6"/>
      <c r="J92" t="s">
        <v>10</v>
      </c>
    </row>
    <row r="93" spans="1:10" x14ac:dyDescent="0.25">
      <c r="A93">
        <v>12</v>
      </c>
      <c r="B93" t="s">
        <v>176</v>
      </c>
      <c r="C93" t="s">
        <v>151</v>
      </c>
      <c r="D93" s="8">
        <v>351.64800000000002</v>
      </c>
      <c r="E93">
        <v>38.19</v>
      </c>
      <c r="F93" s="7">
        <f>Tabela1104310673232458232324232452323423242352358106793[[#This Row],[PRICE IN EUR NET]]+G93*E93</f>
        <v>43.612979999999993</v>
      </c>
      <c r="G93" s="10">
        <v>0.14199999999999999</v>
      </c>
      <c r="I93" s="6"/>
      <c r="J93" t="s">
        <v>10</v>
      </c>
    </row>
    <row r="94" spans="1:10" x14ac:dyDescent="0.25">
      <c r="A94">
        <v>12</v>
      </c>
      <c r="B94" t="s">
        <v>177</v>
      </c>
      <c r="C94" t="s">
        <v>152</v>
      </c>
      <c r="D94" s="8">
        <v>1732.2660000000001</v>
      </c>
      <c r="E94">
        <v>157.53</v>
      </c>
      <c r="F94" s="7">
        <f>Tabela1104310673232458232324232452323423242352358106793[[#This Row],[PRICE IN EUR NET]]+G94*E94</f>
        <v>179.89926</v>
      </c>
      <c r="G94" s="10">
        <v>0.14199999999999999</v>
      </c>
      <c r="I94" s="6"/>
      <c r="J94" t="s">
        <v>11</v>
      </c>
    </row>
    <row r="95" spans="1:10" x14ac:dyDescent="0.25">
      <c r="A95">
        <v>12</v>
      </c>
      <c r="B95" t="s">
        <v>178</v>
      </c>
      <c r="C95" t="s">
        <v>153</v>
      </c>
      <c r="D95" s="8">
        <v>383.61599999999999</v>
      </c>
      <c r="E95">
        <v>38.19</v>
      </c>
      <c r="F95" s="7">
        <f>Tabela1104310673232458232324232452323423242352358106793[[#This Row],[PRICE IN EUR NET]]+G95*E95</f>
        <v>43.612979999999993</v>
      </c>
      <c r="G95" s="10">
        <v>0.14199999999999999</v>
      </c>
      <c r="I95" s="6"/>
      <c r="J95" t="s">
        <v>11</v>
      </c>
    </row>
    <row r="96" spans="1:10" x14ac:dyDescent="0.25">
      <c r="A96">
        <v>12</v>
      </c>
      <c r="B96" t="s">
        <v>179</v>
      </c>
      <c r="C96" t="s">
        <v>154</v>
      </c>
      <c r="D96" s="8">
        <v>383.61599999999999</v>
      </c>
      <c r="E96">
        <v>38.19</v>
      </c>
      <c r="F96" s="7">
        <f>Tabela1104310673232458232324232452323423242352358106793[[#This Row],[PRICE IN EUR NET]]+G96*E96</f>
        <v>43.612979999999993</v>
      </c>
      <c r="G96" s="10">
        <v>0.14199999999999999</v>
      </c>
      <c r="I96" s="6"/>
      <c r="J96" t="s">
        <v>11</v>
      </c>
    </row>
    <row r="97" spans="1:10" x14ac:dyDescent="0.25">
      <c r="A97">
        <v>12</v>
      </c>
      <c r="B97" t="s">
        <v>180</v>
      </c>
      <c r="C97" t="s">
        <v>155</v>
      </c>
      <c r="D97" s="8">
        <v>687.31200000000001</v>
      </c>
      <c r="E97">
        <v>58.34</v>
      </c>
      <c r="F97" s="7">
        <f>Tabela1104310673232458232324232452323423242352358106793[[#This Row],[PRICE IN EUR NET]]+G97*E97</f>
        <v>66.624279999999999</v>
      </c>
      <c r="G97" s="10">
        <v>0.14199999999999999</v>
      </c>
      <c r="I97" s="6"/>
      <c r="J97" t="s">
        <v>11</v>
      </c>
    </row>
    <row r="98" spans="1:10" x14ac:dyDescent="0.25">
      <c r="A98">
        <v>12</v>
      </c>
      <c r="B98" t="s">
        <v>181</v>
      </c>
      <c r="C98" t="s">
        <v>156</v>
      </c>
      <c r="D98" s="8">
        <v>642.68999999999994</v>
      </c>
      <c r="E98">
        <v>58.34</v>
      </c>
      <c r="F98" s="7">
        <f>Tabela1104310673232458232324232452323423242352358106793[[#This Row],[PRICE IN EUR NET]]+G98*E98</f>
        <v>66.624279999999999</v>
      </c>
      <c r="G98" s="10">
        <v>0.14199999999999999</v>
      </c>
      <c r="I98" s="6"/>
      <c r="J98" t="s">
        <v>11</v>
      </c>
    </row>
    <row r="99" spans="1:10" x14ac:dyDescent="0.25">
      <c r="A99">
        <v>12</v>
      </c>
      <c r="B99" t="s">
        <v>182</v>
      </c>
      <c r="C99" t="s">
        <v>157</v>
      </c>
      <c r="D99" s="8">
        <v>920.745</v>
      </c>
      <c r="E99">
        <v>85.92</v>
      </c>
      <c r="F99" s="7">
        <f>Tabela1104310673232458232324232452323423242352358106793[[#This Row],[PRICE IN EUR NET]]+G99*E99</f>
        <v>98.120640000000009</v>
      </c>
      <c r="G99" s="10">
        <v>0.14199999999999999</v>
      </c>
      <c r="I99" s="6"/>
      <c r="J99" t="s">
        <v>11</v>
      </c>
    </row>
    <row r="100" spans="1:10" x14ac:dyDescent="0.25">
      <c r="A100">
        <v>12</v>
      </c>
      <c r="B100" t="s">
        <v>183</v>
      </c>
      <c r="C100" t="s">
        <v>158</v>
      </c>
      <c r="D100" s="8">
        <v>287.71199999999999</v>
      </c>
      <c r="E100">
        <v>28.64</v>
      </c>
      <c r="F100" s="7">
        <f>Tabela1104310673232458232324232452323423242352358106793[[#This Row],[PRICE IN EUR NET]]+G100*E100</f>
        <v>32.706879999999998</v>
      </c>
      <c r="G100" s="10">
        <v>0.14199999999999999</v>
      </c>
      <c r="I100" s="6"/>
      <c r="J100" t="s">
        <v>11</v>
      </c>
    </row>
    <row r="101" spans="1:10" x14ac:dyDescent="0.25">
      <c r="A101">
        <v>12</v>
      </c>
      <c r="B101" t="s">
        <v>184</v>
      </c>
      <c r="C101" t="s">
        <v>159</v>
      </c>
      <c r="D101" s="8">
        <v>139.19399999999999</v>
      </c>
      <c r="E101">
        <v>28.64</v>
      </c>
      <c r="F101" s="7">
        <f>Tabela1104310673232458232324232452323423242352358106793[[#This Row],[PRICE IN EUR NET]]+G101*E101</f>
        <v>32.706879999999998</v>
      </c>
      <c r="G101" s="10">
        <v>0.14199999999999999</v>
      </c>
      <c r="I101" s="6"/>
      <c r="J101" t="s">
        <v>11</v>
      </c>
    </row>
    <row r="102" spans="1:10" x14ac:dyDescent="0.25">
      <c r="A102">
        <v>12</v>
      </c>
      <c r="B102" t="s">
        <v>185</v>
      </c>
      <c r="C102" t="s">
        <v>160</v>
      </c>
      <c r="D102" s="8">
        <v>271.72800000000001</v>
      </c>
      <c r="E102">
        <v>28.64</v>
      </c>
      <c r="F102" s="7">
        <f>Tabela1104310673232458232324232452323423242352358106793[[#This Row],[PRICE IN EUR NET]]+G102*E102</f>
        <v>32.706879999999998</v>
      </c>
      <c r="G102" s="10">
        <v>0.14199999999999999</v>
      </c>
      <c r="I102" s="6"/>
      <c r="J102" t="s">
        <v>11</v>
      </c>
    </row>
    <row r="103" spans="1:10" x14ac:dyDescent="0.25">
      <c r="A103">
        <v>12</v>
      </c>
      <c r="B103" t="s">
        <v>186</v>
      </c>
      <c r="C103" t="s">
        <v>161</v>
      </c>
      <c r="D103" s="8">
        <v>310.02300000000002</v>
      </c>
      <c r="E103">
        <v>38.19</v>
      </c>
      <c r="F103" s="7">
        <f>Tabela1104310673232458232324232452323423242352358106793[[#This Row],[PRICE IN EUR NET]]+G103*E103</f>
        <v>43.612979999999993</v>
      </c>
      <c r="G103" s="10">
        <v>0.14199999999999999</v>
      </c>
      <c r="I103" s="6"/>
      <c r="J103" t="s">
        <v>11</v>
      </c>
    </row>
    <row r="104" spans="1:10" x14ac:dyDescent="0.25">
      <c r="A104">
        <v>12</v>
      </c>
      <c r="B104" t="s">
        <v>187</v>
      </c>
      <c r="C104" t="s">
        <v>162</v>
      </c>
      <c r="D104" s="8">
        <v>287.71199999999999</v>
      </c>
      <c r="E104">
        <v>28.64</v>
      </c>
      <c r="F104" s="7">
        <f>Tabela1104310673232458232324232452323423242352358106793[[#This Row],[PRICE IN EUR NET]]+G104*E104</f>
        <v>32.706879999999998</v>
      </c>
      <c r="G104" s="10">
        <v>0.14199999999999999</v>
      </c>
      <c r="I104" s="6"/>
      <c r="J104" t="s">
        <v>11</v>
      </c>
    </row>
    <row r="105" spans="1:10" x14ac:dyDescent="0.25">
      <c r="A105">
        <v>12</v>
      </c>
      <c r="B105" t="s">
        <v>188</v>
      </c>
      <c r="C105" t="s">
        <v>163</v>
      </c>
      <c r="D105" s="8">
        <v>159.84</v>
      </c>
      <c r="E105">
        <v>28.64</v>
      </c>
      <c r="F105" s="7">
        <f>Tabela1104310673232458232324232452323423242352358106793[[#This Row],[PRICE IN EUR NET]]+G105*E105</f>
        <v>32.706879999999998</v>
      </c>
      <c r="G105" s="10">
        <v>0.14199999999999999</v>
      </c>
      <c r="I105" s="6"/>
      <c r="J105" t="s">
        <v>11</v>
      </c>
    </row>
    <row r="106" spans="1:10" x14ac:dyDescent="0.25">
      <c r="A106">
        <v>12</v>
      </c>
      <c r="B106" t="s">
        <v>189</v>
      </c>
      <c r="C106" t="s">
        <v>164</v>
      </c>
      <c r="D106" s="8">
        <v>167.83199999999999</v>
      </c>
      <c r="E106">
        <v>28.64</v>
      </c>
      <c r="F106" s="7">
        <f>Tabela1104310673232458232324232452323423242352358106793[[#This Row],[PRICE IN EUR NET]]+G106*E106</f>
        <v>32.706879999999998</v>
      </c>
      <c r="G106" s="10">
        <v>0.14199999999999999</v>
      </c>
      <c r="I106" s="6"/>
      <c r="J106" t="s">
        <v>10</v>
      </c>
    </row>
    <row r="107" spans="1:10" x14ac:dyDescent="0.25">
      <c r="A107">
        <v>12</v>
      </c>
      <c r="B107" t="s">
        <v>190</v>
      </c>
      <c r="C107" t="s">
        <v>165</v>
      </c>
      <c r="D107" s="8">
        <v>453.87900000000002</v>
      </c>
      <c r="E107">
        <v>57.76</v>
      </c>
      <c r="F107" s="7">
        <f>Tabela1104310673232458232324232452323423242352358106793[[#This Row],[PRICE IN EUR NET]]+G107*E107</f>
        <v>65.961919999999992</v>
      </c>
      <c r="G107" s="10">
        <v>0.14199999999999999</v>
      </c>
      <c r="I107" s="6"/>
      <c r="J107" t="s">
        <v>12</v>
      </c>
    </row>
    <row r="108" spans="1:10" x14ac:dyDescent="0.25">
      <c r="A108">
        <v>12</v>
      </c>
      <c r="B108" t="s">
        <v>191</v>
      </c>
      <c r="C108" t="s">
        <v>166</v>
      </c>
      <c r="D108" s="8">
        <v>174.82500000000002</v>
      </c>
      <c r="E108">
        <v>47.26</v>
      </c>
      <c r="F108" s="7">
        <f>Tabela1104310673232458232324232452323423242352358106793[[#This Row],[PRICE IN EUR NET]]+G108*E108</f>
        <v>53.97092</v>
      </c>
      <c r="G108" s="10">
        <v>0.14199999999999999</v>
      </c>
      <c r="I108" s="6"/>
      <c r="J108" t="s">
        <v>12</v>
      </c>
    </row>
    <row r="109" spans="1:10" x14ac:dyDescent="0.25">
      <c r="A109">
        <v>12</v>
      </c>
      <c r="B109" t="s">
        <v>192</v>
      </c>
      <c r="C109" t="s">
        <v>167</v>
      </c>
      <c r="D109" s="8">
        <v>1096.2359999999999</v>
      </c>
      <c r="E109">
        <v>93.88</v>
      </c>
      <c r="F109" s="7">
        <f>Tabela1104310673232458232324232452323423242352358106793[[#This Row],[PRICE IN EUR NET]]+G109*E109</f>
        <v>107.21096</v>
      </c>
      <c r="G109" s="10">
        <v>0.14199999999999999</v>
      </c>
      <c r="I109" s="6"/>
      <c r="J109" t="s">
        <v>11</v>
      </c>
    </row>
    <row r="110" spans="1:10" x14ac:dyDescent="0.25">
      <c r="A110">
        <v>12</v>
      </c>
      <c r="B110" t="s">
        <v>193</v>
      </c>
      <c r="C110" t="s">
        <v>168</v>
      </c>
      <c r="D110" s="8">
        <v>710.62199999999996</v>
      </c>
      <c r="E110">
        <v>72.66</v>
      </c>
      <c r="F110" s="7">
        <f>Tabela1104310673232458232324232452323423242352358106793[[#This Row],[PRICE IN EUR NET]]+G110*E110</f>
        <v>82.977719999999991</v>
      </c>
      <c r="G110" s="10">
        <v>0.14199999999999999</v>
      </c>
      <c r="I110" s="6"/>
      <c r="J110" t="s">
        <v>11</v>
      </c>
    </row>
    <row r="111" spans="1:10" x14ac:dyDescent="0.25">
      <c r="B111" s="12"/>
      <c r="D111" s="13"/>
      <c r="E111" s="14"/>
      <c r="F111" s="7"/>
      <c r="G111" s="10"/>
    </row>
    <row r="112" spans="1:10" x14ac:dyDescent="0.25">
      <c r="A112" s="2" t="s">
        <v>5</v>
      </c>
      <c r="B112" s="2" t="s">
        <v>6</v>
      </c>
      <c r="C112" s="2" t="s">
        <v>7</v>
      </c>
    </row>
    <row r="113" spans="1:10" x14ac:dyDescent="0.25">
      <c r="A113" s="4">
        <f>SUM(Tabela1104310673232458232324232452323423242352358106793[WITH FUEL ADD])</f>
        <v>1394.3363199999997</v>
      </c>
      <c r="B113" s="3">
        <v>4.3341000000000003</v>
      </c>
      <c r="C113" s="5">
        <f>A113*B113</f>
        <v>6043.1930445119988</v>
      </c>
    </row>
    <row r="114" spans="1:10" x14ac:dyDescent="0.25">
      <c r="I114" s="18"/>
    </row>
    <row r="115" spans="1:10" x14ac:dyDescent="0.25">
      <c r="A115" s="4"/>
      <c r="B115" s="3"/>
      <c r="C115" s="5"/>
      <c r="I115" s="18"/>
    </row>
    <row r="116" spans="1:10" x14ac:dyDescent="0.25">
      <c r="A116" s="1" t="s">
        <v>194</v>
      </c>
      <c r="I116" s="18"/>
    </row>
    <row r="117" spans="1:10" x14ac:dyDescent="0.25">
      <c r="I117" s="18"/>
    </row>
    <row r="118" spans="1:10" x14ac:dyDescent="0.25">
      <c r="A118" t="s">
        <v>0</v>
      </c>
      <c r="B118" t="s">
        <v>9</v>
      </c>
      <c r="C118" t="s">
        <v>1</v>
      </c>
      <c r="D118" t="s">
        <v>2</v>
      </c>
      <c r="E118" s="8" t="s">
        <v>3</v>
      </c>
      <c r="F118" t="s">
        <v>8</v>
      </c>
      <c r="G118" t="s">
        <v>4</v>
      </c>
      <c r="I118" s="18"/>
    </row>
    <row r="119" spans="1:10" x14ac:dyDescent="0.25">
      <c r="A119">
        <v>12</v>
      </c>
      <c r="B119" t="s">
        <v>227</v>
      </c>
      <c r="C119" t="s">
        <v>195</v>
      </c>
      <c r="D119" s="8">
        <v>229.10399999999998</v>
      </c>
      <c r="E119">
        <v>124.32</v>
      </c>
      <c r="F119" s="7">
        <f>Tabela11043106732324582323242324523234232423523581067932[[#This Row],[PRICE IN EUR NET]]+G119*E119</f>
        <v>141.97343999999998</v>
      </c>
      <c r="G119" s="10">
        <v>0.14199999999999999</v>
      </c>
      <c r="I119" s="6"/>
      <c r="J119" t="s">
        <v>15</v>
      </c>
    </row>
    <row r="120" spans="1:10" x14ac:dyDescent="0.25">
      <c r="A120">
        <v>12</v>
      </c>
      <c r="B120" t="s">
        <v>228</v>
      </c>
      <c r="C120" t="s">
        <v>196</v>
      </c>
      <c r="D120" s="8">
        <v>135.864</v>
      </c>
      <c r="E120">
        <v>28.64</v>
      </c>
      <c r="F120" s="7">
        <f>Tabela11043106732324582323242324523234232423523581067932[[#This Row],[PRICE IN EUR NET]]+G120*E120</f>
        <v>32.706879999999998</v>
      </c>
      <c r="G120" s="10">
        <v>0.14199999999999999</v>
      </c>
      <c r="I120" s="6"/>
      <c r="J120" t="s">
        <v>11</v>
      </c>
    </row>
    <row r="121" spans="1:10" x14ac:dyDescent="0.25">
      <c r="A121">
        <v>12</v>
      </c>
      <c r="B121" t="s">
        <v>229</v>
      </c>
      <c r="C121" t="s">
        <v>197</v>
      </c>
      <c r="D121" s="8">
        <v>143.85599999999999</v>
      </c>
      <c r="E121">
        <v>47.26</v>
      </c>
      <c r="F121" s="7">
        <f>Tabela11043106732324582323242324523234232423523581067932[[#This Row],[PRICE IN EUR NET]]+G121*E121</f>
        <v>53.97092</v>
      </c>
      <c r="G121" s="10">
        <v>0.14199999999999999</v>
      </c>
      <c r="I121" s="6"/>
      <c r="J121" t="s">
        <v>12</v>
      </c>
    </row>
    <row r="122" spans="1:10" x14ac:dyDescent="0.25">
      <c r="A122">
        <v>12</v>
      </c>
      <c r="B122" t="s">
        <v>230</v>
      </c>
      <c r="C122" t="s">
        <v>198</v>
      </c>
      <c r="D122" s="8">
        <v>463.53599999999994</v>
      </c>
      <c r="E122">
        <v>57.76</v>
      </c>
      <c r="F122" s="7">
        <f>Tabela11043106732324582323242324523234232423523581067932[[#This Row],[PRICE IN EUR NET]]+G122*E122</f>
        <v>65.961919999999992</v>
      </c>
      <c r="G122" s="10">
        <v>0.14199999999999999</v>
      </c>
      <c r="I122" s="6"/>
      <c r="J122" t="s">
        <v>12</v>
      </c>
    </row>
    <row r="123" spans="1:10" x14ac:dyDescent="0.25">
      <c r="A123">
        <v>12</v>
      </c>
      <c r="B123" t="s">
        <v>231</v>
      </c>
      <c r="C123" t="s">
        <v>199</v>
      </c>
      <c r="D123" s="8">
        <v>297.36900000000003</v>
      </c>
      <c r="E123">
        <v>47.26</v>
      </c>
      <c r="F123" s="7">
        <f>Tabela11043106732324582323242324523234232423523581067932[[#This Row],[PRICE IN EUR NET]]+G123*E123</f>
        <v>53.97092</v>
      </c>
      <c r="G123" s="10">
        <v>0.14199999999999999</v>
      </c>
      <c r="I123" s="6"/>
      <c r="J123" t="s">
        <v>12</v>
      </c>
    </row>
    <row r="124" spans="1:10" x14ac:dyDescent="0.25">
      <c r="A124">
        <v>12</v>
      </c>
      <c r="B124" t="s">
        <v>232</v>
      </c>
      <c r="C124" t="s">
        <v>200</v>
      </c>
      <c r="D124" s="8">
        <v>49.949999999999996</v>
      </c>
      <c r="E124">
        <v>15.91</v>
      </c>
      <c r="F124" s="7">
        <f>Tabela11043106732324582323242324523234232423523581067932[[#This Row],[PRICE IN EUR NET]]+G124*E124</f>
        <v>18.169219999999999</v>
      </c>
      <c r="G124" s="10">
        <v>0.14199999999999999</v>
      </c>
      <c r="I124" s="6"/>
      <c r="J124" t="s">
        <v>10</v>
      </c>
    </row>
    <row r="125" spans="1:10" x14ac:dyDescent="0.25">
      <c r="A125">
        <v>12</v>
      </c>
      <c r="B125" t="s">
        <v>233</v>
      </c>
      <c r="C125" t="s">
        <v>201</v>
      </c>
      <c r="D125" s="8">
        <v>239.76</v>
      </c>
      <c r="E125">
        <v>28.64</v>
      </c>
      <c r="F125" s="7">
        <f>Tabela11043106732324582323242324523234232423523581067932[[#This Row],[PRICE IN EUR NET]]+G125*E125</f>
        <v>32.706879999999998</v>
      </c>
      <c r="G125" s="10">
        <v>0.14199999999999999</v>
      </c>
      <c r="I125" s="6"/>
      <c r="J125" t="s">
        <v>10</v>
      </c>
    </row>
    <row r="126" spans="1:10" x14ac:dyDescent="0.25">
      <c r="A126">
        <v>12</v>
      </c>
      <c r="B126" t="s">
        <v>234</v>
      </c>
      <c r="C126" t="s">
        <v>202</v>
      </c>
      <c r="D126" s="8">
        <v>127.872</v>
      </c>
      <c r="E126">
        <v>28.64</v>
      </c>
      <c r="F126" s="7">
        <f>Tabela11043106732324582323242324523234232423523581067932[[#This Row],[PRICE IN EUR NET]]+G126*E126</f>
        <v>32.706879999999998</v>
      </c>
      <c r="G126" s="10">
        <v>0.14199999999999999</v>
      </c>
      <c r="I126" s="6"/>
      <c r="J126" t="s">
        <v>10</v>
      </c>
    </row>
    <row r="127" spans="1:10" x14ac:dyDescent="0.25">
      <c r="A127">
        <v>12</v>
      </c>
      <c r="B127" t="s">
        <v>235</v>
      </c>
      <c r="C127" t="s">
        <v>203</v>
      </c>
      <c r="D127" s="8">
        <v>1558.4399999999998</v>
      </c>
      <c r="E127">
        <v>128.88999999999999</v>
      </c>
      <c r="F127" s="7">
        <f>Tabela11043106732324582323242324523234232423523581067932[[#This Row],[PRICE IN EUR NET]]+G127*E127</f>
        <v>147.19237999999999</v>
      </c>
      <c r="G127" s="10">
        <v>0.14199999999999999</v>
      </c>
      <c r="I127" s="6"/>
      <c r="J127" t="s">
        <v>11</v>
      </c>
    </row>
    <row r="128" spans="1:10" x14ac:dyDescent="0.25">
      <c r="A128">
        <v>12</v>
      </c>
      <c r="B128" t="s">
        <v>236</v>
      </c>
      <c r="C128" t="s">
        <v>204</v>
      </c>
      <c r="D128" s="8">
        <v>119.88</v>
      </c>
      <c r="E128">
        <v>28.64</v>
      </c>
      <c r="F128" s="7">
        <f>Tabela11043106732324582323242324523234232423523581067932[[#This Row],[PRICE IN EUR NET]]+G128*E128</f>
        <v>32.706879999999998</v>
      </c>
      <c r="G128" s="10">
        <v>0.14199999999999999</v>
      </c>
      <c r="I128" s="6"/>
      <c r="J128" t="s">
        <v>11</v>
      </c>
    </row>
    <row r="129" spans="1:10" x14ac:dyDescent="0.25">
      <c r="A129">
        <v>12</v>
      </c>
      <c r="B129" t="s">
        <v>237</v>
      </c>
      <c r="C129" t="s">
        <v>205</v>
      </c>
      <c r="D129" s="8">
        <v>383.61599999999999</v>
      </c>
      <c r="E129">
        <v>38.19</v>
      </c>
      <c r="F129" s="7">
        <f>Tabela11043106732324582323242324523234232423523581067932[[#This Row],[PRICE IN EUR NET]]+G129*E129</f>
        <v>43.612979999999993</v>
      </c>
      <c r="G129" s="10">
        <v>0.14199999999999999</v>
      </c>
      <c r="I129" s="6"/>
      <c r="J129" t="s">
        <v>11</v>
      </c>
    </row>
    <row r="130" spans="1:10" x14ac:dyDescent="0.25">
      <c r="A130">
        <v>12</v>
      </c>
      <c r="B130" t="s">
        <v>238</v>
      </c>
      <c r="C130" t="s">
        <v>206</v>
      </c>
      <c r="D130" s="8">
        <v>514.81799999999998</v>
      </c>
      <c r="E130">
        <v>56.22</v>
      </c>
      <c r="F130" s="7">
        <f>Tabela11043106732324582323242324523234232423523581067932[[#This Row],[PRICE IN EUR NET]]+G130*E130</f>
        <v>64.203239999999994</v>
      </c>
      <c r="G130" s="10">
        <v>0.14199999999999999</v>
      </c>
      <c r="I130" s="6"/>
      <c r="J130" t="s">
        <v>11</v>
      </c>
    </row>
    <row r="131" spans="1:10" x14ac:dyDescent="0.25">
      <c r="A131">
        <v>12</v>
      </c>
      <c r="B131" t="s">
        <v>239</v>
      </c>
      <c r="C131" t="s">
        <v>207</v>
      </c>
      <c r="D131" s="8">
        <v>195.13799999999998</v>
      </c>
      <c r="E131">
        <v>28.64</v>
      </c>
      <c r="F131" s="7">
        <f>Tabela11043106732324582323242324523234232423523581067932[[#This Row],[PRICE IN EUR NET]]+G131*E131</f>
        <v>32.706879999999998</v>
      </c>
      <c r="G131" s="10">
        <v>0.14199999999999999</v>
      </c>
      <c r="I131" s="6"/>
      <c r="J131" t="s">
        <v>11</v>
      </c>
    </row>
    <row r="132" spans="1:10" x14ac:dyDescent="0.25">
      <c r="A132">
        <v>12</v>
      </c>
      <c r="B132" t="s">
        <v>240</v>
      </c>
      <c r="C132" t="s">
        <v>208</v>
      </c>
      <c r="D132" s="8">
        <v>55.944000000000003</v>
      </c>
      <c r="E132">
        <v>15.91</v>
      </c>
      <c r="F132" s="7">
        <f>Tabela11043106732324582323242324523234232423523581067932[[#This Row],[PRICE IN EUR NET]]+G132*E132</f>
        <v>18.169219999999999</v>
      </c>
      <c r="G132" s="10">
        <v>0.14199999999999999</v>
      </c>
      <c r="I132" s="6"/>
      <c r="J132" t="s">
        <v>11</v>
      </c>
    </row>
    <row r="133" spans="1:10" x14ac:dyDescent="0.25">
      <c r="A133">
        <v>12</v>
      </c>
      <c r="B133" t="s">
        <v>241</v>
      </c>
      <c r="C133" t="s">
        <v>209</v>
      </c>
      <c r="D133" s="8">
        <v>11.988</v>
      </c>
      <c r="E133">
        <v>9.5500000000000007</v>
      </c>
      <c r="F133" s="7">
        <f>Tabela11043106732324582323242324523234232423523581067932[[#This Row],[PRICE IN EUR NET]]+G133*E133</f>
        <v>10.9061</v>
      </c>
      <c r="G133" s="10">
        <v>0.14199999999999999</v>
      </c>
      <c r="I133" s="6"/>
      <c r="J133" t="s">
        <v>11</v>
      </c>
    </row>
    <row r="134" spans="1:10" x14ac:dyDescent="0.25">
      <c r="A134">
        <v>12</v>
      </c>
      <c r="B134" t="s">
        <v>242</v>
      </c>
      <c r="C134" t="s">
        <v>210</v>
      </c>
      <c r="D134" s="8">
        <v>175.82400000000001</v>
      </c>
      <c r="E134">
        <v>28.64</v>
      </c>
      <c r="F134" s="7">
        <f>Tabela11043106732324582323242324523234232423523581067932[[#This Row],[PRICE IN EUR NET]]+G134*E134</f>
        <v>32.706879999999998</v>
      </c>
      <c r="G134" s="10">
        <v>0.14199999999999999</v>
      </c>
      <c r="I134" s="6"/>
      <c r="J134" t="s">
        <v>11</v>
      </c>
    </row>
    <row r="135" spans="1:10" x14ac:dyDescent="0.25">
      <c r="A135">
        <v>12</v>
      </c>
      <c r="B135" t="s">
        <v>243</v>
      </c>
      <c r="C135" t="s">
        <v>211</v>
      </c>
      <c r="D135" s="8">
        <v>383.61599999999999</v>
      </c>
      <c r="E135">
        <v>38.19</v>
      </c>
      <c r="F135" s="7">
        <f>Tabela11043106732324582323242324523234232423523581067932[[#This Row],[PRICE IN EUR NET]]+G135*E135</f>
        <v>43.612979999999993</v>
      </c>
      <c r="G135" s="10">
        <v>0.14199999999999999</v>
      </c>
      <c r="I135" s="6"/>
      <c r="J135" t="s">
        <v>11</v>
      </c>
    </row>
    <row r="136" spans="1:10" x14ac:dyDescent="0.25">
      <c r="A136">
        <v>12</v>
      </c>
      <c r="B136" t="s">
        <v>244</v>
      </c>
      <c r="C136" t="s">
        <v>212</v>
      </c>
      <c r="D136" s="8">
        <v>697.30199999999991</v>
      </c>
      <c r="E136">
        <v>58.34</v>
      </c>
      <c r="F136" s="7">
        <f>Tabela11043106732324582323242324523234232423523581067932[[#This Row],[PRICE IN EUR NET]]+G136*E136</f>
        <v>66.624279999999999</v>
      </c>
      <c r="G136" s="10">
        <v>0.14199999999999999</v>
      </c>
      <c r="I136" s="6"/>
      <c r="J136" t="s">
        <v>11</v>
      </c>
    </row>
    <row r="137" spans="1:10" x14ac:dyDescent="0.25">
      <c r="A137">
        <v>12</v>
      </c>
      <c r="B137" t="s">
        <v>245</v>
      </c>
      <c r="C137" t="s">
        <v>213</v>
      </c>
      <c r="D137" s="8">
        <v>28.637999999999998</v>
      </c>
      <c r="E137">
        <v>9.5500000000000007</v>
      </c>
      <c r="F137" s="7">
        <f>Tabela11043106732324582323242324523234232423523581067932[[#This Row],[PRICE IN EUR NET]]+G137*E137</f>
        <v>10.9061</v>
      </c>
      <c r="G137" s="10">
        <v>0.14199999999999999</v>
      </c>
      <c r="I137" s="6"/>
      <c r="J137" t="s">
        <v>11</v>
      </c>
    </row>
    <row r="138" spans="1:10" x14ac:dyDescent="0.25">
      <c r="A138">
        <v>12</v>
      </c>
      <c r="B138" t="s">
        <v>246</v>
      </c>
      <c r="C138" t="s">
        <v>214</v>
      </c>
      <c r="D138" s="8">
        <v>518.48099999999999</v>
      </c>
      <c r="E138">
        <v>68.27</v>
      </c>
      <c r="F138" s="7">
        <f>Tabela11043106732324582323242324523234232423523581067932[[#This Row],[PRICE IN EUR NET]]+G138*E138</f>
        <v>77.964339999999993</v>
      </c>
      <c r="G138" s="10">
        <v>0.14199999999999999</v>
      </c>
      <c r="I138" s="6"/>
      <c r="J138" t="s">
        <v>12</v>
      </c>
    </row>
    <row r="139" spans="1:10" x14ac:dyDescent="0.25">
      <c r="A139">
        <v>12</v>
      </c>
      <c r="B139" t="s">
        <v>247</v>
      </c>
      <c r="C139" t="s">
        <v>215</v>
      </c>
      <c r="D139" s="8">
        <v>161.505</v>
      </c>
      <c r="E139">
        <v>28.64</v>
      </c>
      <c r="F139" s="7">
        <f>Tabela11043106732324582323242324523234232423523581067932[[#This Row],[PRICE IN EUR NET]]+G139*E139</f>
        <v>32.706879999999998</v>
      </c>
      <c r="G139" s="10">
        <v>0.14199999999999999</v>
      </c>
      <c r="I139" s="6"/>
      <c r="J139" t="s">
        <v>11</v>
      </c>
    </row>
    <row r="140" spans="1:10" x14ac:dyDescent="0.25">
      <c r="A140">
        <v>12</v>
      </c>
      <c r="B140" t="s">
        <v>248</v>
      </c>
      <c r="C140" t="s">
        <v>216</v>
      </c>
      <c r="D140" s="8">
        <v>810.52200000000005</v>
      </c>
      <c r="E140">
        <v>102.1</v>
      </c>
      <c r="F140" s="7">
        <f>Tabela11043106732324582323242324523234232423523581067932[[#This Row],[PRICE IN EUR NET]]+G140*E140</f>
        <v>116.59819999999999</v>
      </c>
      <c r="G140" s="10">
        <v>0.14199999999999999</v>
      </c>
      <c r="I140" s="6"/>
      <c r="J140" t="s">
        <v>12</v>
      </c>
    </row>
    <row r="141" spans="1:10" x14ac:dyDescent="0.25">
      <c r="A141">
        <v>12</v>
      </c>
      <c r="B141" t="s">
        <v>249</v>
      </c>
      <c r="C141" t="s">
        <v>217</v>
      </c>
      <c r="D141" s="8">
        <v>303.69600000000003</v>
      </c>
      <c r="E141">
        <v>38.19</v>
      </c>
      <c r="F141" s="7">
        <f>Tabela11043106732324582323242324523234232423523581067932[[#This Row],[PRICE IN EUR NET]]+G141*E141</f>
        <v>43.612979999999993</v>
      </c>
      <c r="G141" s="10">
        <v>0.14199999999999999</v>
      </c>
      <c r="I141" s="6"/>
      <c r="J141" t="s">
        <v>11</v>
      </c>
    </row>
    <row r="142" spans="1:10" x14ac:dyDescent="0.25">
      <c r="A142">
        <v>12</v>
      </c>
      <c r="B142" t="s">
        <v>250</v>
      </c>
      <c r="C142" t="s">
        <v>218</v>
      </c>
      <c r="D142" s="8">
        <v>607.39200000000005</v>
      </c>
      <c r="E142">
        <v>58.34</v>
      </c>
      <c r="F142" s="7">
        <f>Tabela11043106732324582323242324523234232423523581067932[[#This Row],[PRICE IN EUR NET]]+G142*E142</f>
        <v>66.624279999999999</v>
      </c>
      <c r="G142" s="10">
        <v>0.14199999999999999</v>
      </c>
      <c r="I142" s="6"/>
      <c r="J142" t="s">
        <v>11</v>
      </c>
    </row>
    <row r="143" spans="1:10" x14ac:dyDescent="0.25">
      <c r="A143">
        <v>12</v>
      </c>
      <c r="B143" t="s">
        <v>251</v>
      </c>
      <c r="C143" t="s">
        <v>219</v>
      </c>
      <c r="D143" s="8">
        <v>38.628</v>
      </c>
      <c r="E143">
        <v>20.99</v>
      </c>
      <c r="F143" s="7">
        <f>Tabela11043106732324582323242324523234232423523581067932[[#This Row],[PRICE IN EUR NET]]+G143*E143</f>
        <v>23.970579999999998</v>
      </c>
      <c r="G143" s="10">
        <v>0.14199999999999999</v>
      </c>
      <c r="I143" s="6"/>
      <c r="J143" t="s">
        <v>12</v>
      </c>
    </row>
    <row r="144" spans="1:10" x14ac:dyDescent="0.25">
      <c r="A144">
        <v>12</v>
      </c>
      <c r="B144" t="s">
        <v>252</v>
      </c>
      <c r="C144" t="s">
        <v>220</v>
      </c>
      <c r="D144" s="8">
        <v>601.39800000000002</v>
      </c>
      <c r="E144">
        <v>57.28</v>
      </c>
      <c r="F144" s="7">
        <f>Tabela11043106732324582323242324523234232423523581067932[[#This Row],[PRICE IN EUR NET]]+G144*E144</f>
        <v>65.413759999999996</v>
      </c>
      <c r="G144" s="10">
        <v>0.14199999999999999</v>
      </c>
      <c r="I144" s="6"/>
      <c r="J144" t="s">
        <v>10</v>
      </c>
    </row>
    <row r="145" spans="1:10" x14ac:dyDescent="0.25">
      <c r="A145">
        <v>12</v>
      </c>
      <c r="B145" t="s">
        <v>253</v>
      </c>
      <c r="C145" t="s">
        <v>221</v>
      </c>
      <c r="D145" s="8">
        <v>1234.098</v>
      </c>
      <c r="E145">
        <v>128.88999999999999</v>
      </c>
      <c r="F145" s="7">
        <f>Tabela11043106732324582323242324523234232423523581067932[[#This Row],[PRICE IN EUR NET]]+G145*E145</f>
        <v>147.19237999999999</v>
      </c>
      <c r="G145" s="10">
        <v>0.14199999999999999</v>
      </c>
      <c r="I145" s="6"/>
      <c r="J145" t="s">
        <v>12</v>
      </c>
    </row>
    <row r="146" spans="1:10" x14ac:dyDescent="0.25">
      <c r="A146">
        <v>12</v>
      </c>
      <c r="B146" t="s">
        <v>254</v>
      </c>
      <c r="C146" t="s">
        <v>222</v>
      </c>
      <c r="D146" s="8">
        <v>127.872</v>
      </c>
      <c r="E146">
        <v>28.64</v>
      </c>
      <c r="F146" s="7">
        <f>Tabela11043106732324582323242324523234232423523581067932[[#This Row],[PRICE IN EUR NET]]+G146*E146</f>
        <v>32.706879999999998</v>
      </c>
      <c r="G146" s="10">
        <v>0.14199999999999999</v>
      </c>
      <c r="I146" s="6"/>
      <c r="J146" t="s">
        <v>10</v>
      </c>
    </row>
    <row r="147" spans="1:10" x14ac:dyDescent="0.25">
      <c r="A147">
        <v>12</v>
      </c>
      <c r="B147" t="s">
        <v>255</v>
      </c>
      <c r="C147" t="s">
        <v>223</v>
      </c>
      <c r="D147" s="8">
        <v>99.233999999999995</v>
      </c>
      <c r="E147">
        <v>28.64</v>
      </c>
      <c r="F147" s="7">
        <f>Tabela11043106732324582323242324523234232423523581067932[[#This Row],[PRICE IN EUR NET]]+G147*E147</f>
        <v>32.706879999999998</v>
      </c>
      <c r="G147" s="10">
        <v>0.14199999999999999</v>
      </c>
      <c r="I147" s="6"/>
      <c r="J147" t="s">
        <v>11</v>
      </c>
    </row>
    <row r="148" spans="1:10" x14ac:dyDescent="0.25">
      <c r="A148">
        <v>12</v>
      </c>
      <c r="B148" t="s">
        <v>256</v>
      </c>
      <c r="C148" t="s">
        <v>224</v>
      </c>
      <c r="D148" s="8">
        <v>447.55200000000002</v>
      </c>
      <c r="E148">
        <v>47.74</v>
      </c>
      <c r="F148" s="7">
        <f>Tabela11043106732324582323242324523234232423523581067932[[#This Row],[PRICE IN EUR NET]]+G148*E148</f>
        <v>54.519080000000002</v>
      </c>
      <c r="G148" s="10">
        <v>0.14199999999999999</v>
      </c>
      <c r="I148" s="6"/>
      <c r="J148" t="s">
        <v>10</v>
      </c>
    </row>
    <row r="149" spans="1:10" x14ac:dyDescent="0.25">
      <c r="A149">
        <v>12</v>
      </c>
      <c r="B149" t="s">
        <v>257</v>
      </c>
      <c r="C149" t="s">
        <v>225</v>
      </c>
      <c r="D149" s="8">
        <v>267.06600000000003</v>
      </c>
      <c r="E149">
        <v>28.64</v>
      </c>
      <c r="F149" s="7">
        <f>Tabela11043106732324582323242324523234232423523581067932[[#This Row],[PRICE IN EUR NET]]+G149*E149</f>
        <v>32.706879999999998</v>
      </c>
      <c r="G149" s="10">
        <v>0.14199999999999999</v>
      </c>
      <c r="I149" s="6"/>
      <c r="J149" t="s">
        <v>10</v>
      </c>
    </row>
    <row r="150" spans="1:10" x14ac:dyDescent="0.25">
      <c r="A150">
        <v>12</v>
      </c>
      <c r="B150" t="s">
        <v>258</v>
      </c>
      <c r="C150" t="s">
        <v>226</v>
      </c>
      <c r="D150" s="8">
        <v>364.30200000000002</v>
      </c>
      <c r="E150">
        <v>38.19</v>
      </c>
      <c r="F150" s="7">
        <f>Tabela11043106732324582323242324523234232423523581067932[[#This Row],[PRICE IN EUR NET]]+G150*E150</f>
        <v>43.612979999999993</v>
      </c>
      <c r="G150" s="10">
        <v>0.14199999999999999</v>
      </c>
      <c r="I150" s="6"/>
      <c r="J150" t="s">
        <v>10</v>
      </c>
    </row>
    <row r="151" spans="1:10" x14ac:dyDescent="0.25">
      <c r="B151" s="15"/>
      <c r="D151" s="16"/>
      <c r="E151" s="17"/>
      <c r="F151" s="7"/>
      <c r="G151" s="10"/>
      <c r="I151" s="18"/>
    </row>
    <row r="152" spans="1:10" x14ac:dyDescent="0.25">
      <c r="A152" s="2" t="s">
        <v>5</v>
      </c>
      <c r="B152" s="2" t="s">
        <v>6</v>
      </c>
      <c r="C152" s="2" t="s">
        <v>7</v>
      </c>
      <c r="I152" s="18"/>
    </row>
    <row r="153" spans="1:10" x14ac:dyDescent="0.25">
      <c r="A153" s="4">
        <f>SUM(Tabela11043106732324582323242324523234232423523581067932[WITH FUEL ADD])</f>
        <v>1705.8510799999995</v>
      </c>
      <c r="B153" s="3">
        <v>4.3387000000000002</v>
      </c>
      <c r="C153" s="5">
        <f>A153*B153</f>
        <v>7401.1760807959981</v>
      </c>
      <c r="I153" s="18"/>
    </row>
    <row r="154" spans="1:10" x14ac:dyDescent="0.25">
      <c r="I154" s="18"/>
    </row>
    <row r="155" spans="1:10" x14ac:dyDescent="0.25">
      <c r="I155" s="18"/>
    </row>
    <row r="156" spans="1:10" x14ac:dyDescent="0.25">
      <c r="A156" s="1" t="s">
        <v>259</v>
      </c>
      <c r="I156" s="18"/>
    </row>
    <row r="157" spans="1:10" x14ac:dyDescent="0.25">
      <c r="I157" s="18"/>
    </row>
    <row r="158" spans="1:10" x14ac:dyDescent="0.25">
      <c r="A158" t="s">
        <v>0</v>
      </c>
      <c r="B158" t="s">
        <v>9</v>
      </c>
      <c r="C158" t="s">
        <v>1</v>
      </c>
      <c r="D158" t="s">
        <v>2</v>
      </c>
      <c r="E158" s="8" t="s">
        <v>3</v>
      </c>
      <c r="F158" t="s">
        <v>8</v>
      </c>
      <c r="G158" t="s">
        <v>4</v>
      </c>
      <c r="I158" s="18"/>
    </row>
    <row r="159" spans="1:10" x14ac:dyDescent="0.25">
      <c r="A159">
        <v>12</v>
      </c>
      <c r="B159" t="s">
        <v>285</v>
      </c>
      <c r="C159" t="s">
        <v>260</v>
      </c>
      <c r="D159" s="8">
        <v>64.602000000000004</v>
      </c>
      <c r="E159">
        <v>22.28</v>
      </c>
      <c r="F159" s="7">
        <f>Tabela110431067323245823232423245232342324235235810679324[[#This Row],[PRICE IN EUR NET]]+G159*E159</f>
        <v>25.443760000000001</v>
      </c>
      <c r="G159" s="10">
        <v>0.14199999999999999</v>
      </c>
      <c r="I159" s="6"/>
      <c r="J159" t="s">
        <v>10</v>
      </c>
    </row>
    <row r="160" spans="1:10" x14ac:dyDescent="0.25">
      <c r="A160">
        <v>12</v>
      </c>
      <c r="B160" t="s">
        <v>286</v>
      </c>
      <c r="C160" t="s">
        <v>261</v>
      </c>
      <c r="D160" s="8">
        <v>895.77</v>
      </c>
      <c r="E160">
        <v>78.5</v>
      </c>
      <c r="F160" s="7">
        <f>Tabela110431067323245823232423245232342324235235810679324[[#This Row],[PRICE IN EUR NET]]+G160*E160</f>
        <v>89.646999999999991</v>
      </c>
      <c r="G160" s="10">
        <v>0.14199999999999999</v>
      </c>
      <c r="I160" s="6"/>
      <c r="J160" t="s">
        <v>11</v>
      </c>
    </row>
    <row r="161" spans="1:10" x14ac:dyDescent="0.25">
      <c r="A161">
        <v>12</v>
      </c>
      <c r="B161" t="s">
        <v>287</v>
      </c>
      <c r="C161" t="s">
        <v>262</v>
      </c>
      <c r="D161" s="8">
        <v>527.47199999999998</v>
      </c>
      <c r="E161">
        <v>56.22</v>
      </c>
      <c r="F161" s="7">
        <f>Tabela110431067323245823232423245232342324235235810679324[[#This Row],[PRICE IN EUR NET]]+G161*E161</f>
        <v>64.203239999999994</v>
      </c>
      <c r="G161" s="10">
        <v>0.14199999999999999</v>
      </c>
      <c r="I161" s="6"/>
      <c r="J161" t="s">
        <v>11</v>
      </c>
    </row>
    <row r="162" spans="1:10" x14ac:dyDescent="0.25">
      <c r="A162">
        <v>12</v>
      </c>
      <c r="B162" t="s">
        <v>288</v>
      </c>
      <c r="C162" t="s">
        <v>263</v>
      </c>
      <c r="D162" s="8">
        <v>1528.1370000000002</v>
      </c>
      <c r="E162">
        <v>128.88999999999999</v>
      </c>
      <c r="F162" s="7">
        <f>Tabela110431067323245823232423245232342324235235810679324[[#This Row],[PRICE IN EUR NET]]+G162*E162</f>
        <v>147.19237999999999</v>
      </c>
      <c r="G162" s="10">
        <v>0.14199999999999999</v>
      </c>
      <c r="I162" s="6"/>
      <c r="J162" t="s">
        <v>11</v>
      </c>
    </row>
    <row r="163" spans="1:10" x14ac:dyDescent="0.25">
      <c r="A163">
        <v>12</v>
      </c>
      <c r="B163" t="s">
        <v>289</v>
      </c>
      <c r="C163" t="s">
        <v>264</v>
      </c>
      <c r="D163" s="8">
        <v>297.36900000000003</v>
      </c>
      <c r="E163">
        <v>28.64</v>
      </c>
      <c r="F163" s="7">
        <f>Tabela110431067323245823232423245232342324235235810679324[[#This Row],[PRICE IN EUR NET]]+G163*E163</f>
        <v>32.706879999999998</v>
      </c>
      <c r="G163" s="10">
        <v>0.14199999999999999</v>
      </c>
      <c r="I163" s="6"/>
      <c r="J163" t="s">
        <v>11</v>
      </c>
    </row>
    <row r="164" spans="1:10" x14ac:dyDescent="0.25">
      <c r="A164">
        <v>12</v>
      </c>
      <c r="B164" t="s">
        <v>290</v>
      </c>
      <c r="C164" t="s">
        <v>265</v>
      </c>
      <c r="D164" s="8">
        <v>607.39200000000005</v>
      </c>
      <c r="E164">
        <v>58.34</v>
      </c>
      <c r="F164" s="7">
        <f>Tabela110431067323245823232423245232342324235235810679324[[#This Row],[PRICE IN EUR NET]]+G164*E164</f>
        <v>66.624279999999999</v>
      </c>
      <c r="G164" s="10">
        <v>0.14199999999999999</v>
      </c>
      <c r="I164" s="6"/>
      <c r="J164" t="s">
        <v>11</v>
      </c>
    </row>
    <row r="165" spans="1:10" x14ac:dyDescent="0.25">
      <c r="A165">
        <v>12</v>
      </c>
      <c r="B165" t="s">
        <v>291</v>
      </c>
      <c r="C165" t="s">
        <v>266</v>
      </c>
      <c r="D165" s="8">
        <v>175.82400000000001</v>
      </c>
      <c r="E165">
        <v>28.64</v>
      </c>
      <c r="F165" s="7">
        <f>Tabela110431067323245823232423245232342324235235810679324[[#This Row],[PRICE IN EUR NET]]+G165*E165</f>
        <v>32.706879999999998</v>
      </c>
      <c r="G165" s="10">
        <v>0.14199999999999999</v>
      </c>
      <c r="I165" s="6"/>
      <c r="J165" t="s">
        <v>11</v>
      </c>
    </row>
    <row r="166" spans="1:10" x14ac:dyDescent="0.25">
      <c r="A166">
        <v>12</v>
      </c>
      <c r="B166" t="s">
        <v>292</v>
      </c>
      <c r="C166" t="s">
        <v>267</v>
      </c>
      <c r="D166" s="8">
        <v>4.3289999999999997</v>
      </c>
      <c r="E166">
        <v>9.5500000000000007</v>
      </c>
      <c r="F166" s="7">
        <f>Tabela110431067323245823232423245232342324235235810679324[[#This Row],[PRICE IN EUR NET]]+G166*E166</f>
        <v>10.9061</v>
      </c>
      <c r="G166" s="10">
        <v>0.14199999999999999</v>
      </c>
      <c r="I166" s="6"/>
      <c r="J166" t="s">
        <v>11</v>
      </c>
    </row>
    <row r="167" spans="1:10" x14ac:dyDescent="0.25">
      <c r="A167">
        <v>12</v>
      </c>
      <c r="B167" t="s">
        <v>293</v>
      </c>
      <c r="C167" t="s">
        <v>268</v>
      </c>
      <c r="D167" s="8">
        <v>693.63900000000001</v>
      </c>
      <c r="E167">
        <v>58.34</v>
      </c>
      <c r="F167" s="7">
        <f>Tabela110431067323245823232423245232342324235235810679324[[#This Row],[PRICE IN EUR NET]]+G167*E167</f>
        <v>66.624279999999999</v>
      </c>
      <c r="G167" s="10">
        <v>0.14199999999999999</v>
      </c>
      <c r="I167" s="6"/>
      <c r="J167" t="s">
        <v>11</v>
      </c>
    </row>
    <row r="168" spans="1:10" x14ac:dyDescent="0.25">
      <c r="A168">
        <v>12</v>
      </c>
      <c r="B168" t="s">
        <v>294</v>
      </c>
      <c r="C168" t="s">
        <v>269</v>
      </c>
      <c r="D168" s="8">
        <v>262.07100000000003</v>
      </c>
      <c r="E168">
        <v>42.96</v>
      </c>
      <c r="F168" s="7">
        <f>Tabela110431067323245823232423245232342324235235810679324[[#This Row],[PRICE IN EUR NET]]+G168*E168</f>
        <v>49.060320000000004</v>
      </c>
      <c r="G168" s="10">
        <v>0.14199999999999999</v>
      </c>
      <c r="I168" s="6"/>
      <c r="J168" t="s">
        <v>12</v>
      </c>
    </row>
    <row r="169" spans="1:10" x14ac:dyDescent="0.25">
      <c r="A169">
        <v>12</v>
      </c>
      <c r="B169" t="s">
        <v>295</v>
      </c>
      <c r="C169" t="s">
        <v>270</v>
      </c>
      <c r="D169" s="8">
        <v>20.978999999999999</v>
      </c>
      <c r="E169">
        <v>11.67</v>
      </c>
      <c r="F169" s="7">
        <f>Tabela110431067323245823232423245232342324235235810679324[[#This Row],[PRICE IN EUR NET]]+G169*E169</f>
        <v>13.32714</v>
      </c>
      <c r="G169" s="10">
        <v>0.14199999999999999</v>
      </c>
      <c r="I169" s="6"/>
      <c r="J169" t="s">
        <v>12</v>
      </c>
    </row>
    <row r="170" spans="1:10" x14ac:dyDescent="0.25">
      <c r="A170">
        <v>12</v>
      </c>
      <c r="B170" t="s">
        <v>296</v>
      </c>
      <c r="C170" t="s">
        <v>271</v>
      </c>
      <c r="D170" s="8">
        <v>177.489</v>
      </c>
      <c r="E170">
        <v>42.96</v>
      </c>
      <c r="F170" s="7">
        <f>Tabela110431067323245823232423245232342324235235810679324[[#This Row],[PRICE IN EUR NET]]+G170*E170</f>
        <v>49.060320000000004</v>
      </c>
      <c r="G170" s="10">
        <v>0.14199999999999999</v>
      </c>
      <c r="I170" s="6"/>
      <c r="J170" t="s">
        <v>12</v>
      </c>
    </row>
    <row r="171" spans="1:10" x14ac:dyDescent="0.25">
      <c r="A171">
        <v>12</v>
      </c>
      <c r="B171" t="s">
        <v>297</v>
      </c>
      <c r="C171" t="s">
        <v>272</v>
      </c>
      <c r="D171" s="8">
        <v>159.84</v>
      </c>
      <c r="E171">
        <v>47.26</v>
      </c>
      <c r="F171" s="7">
        <f>Tabela110431067323245823232423245232342324235235810679324[[#This Row],[PRICE IN EUR NET]]+G171*E171</f>
        <v>53.97092</v>
      </c>
      <c r="G171" s="10">
        <v>0.14199999999999999</v>
      </c>
      <c r="I171" s="6"/>
      <c r="J171" t="s">
        <v>12</v>
      </c>
    </row>
    <row r="172" spans="1:10" x14ac:dyDescent="0.25">
      <c r="A172">
        <v>12</v>
      </c>
      <c r="B172" t="s">
        <v>298</v>
      </c>
      <c r="C172" t="s">
        <v>273</v>
      </c>
      <c r="D172" s="8">
        <v>556.11</v>
      </c>
      <c r="E172">
        <v>53.04</v>
      </c>
      <c r="F172" s="7">
        <f>Tabela110431067323245823232423245232342324235235810679324[[#This Row],[PRICE IN EUR NET]]+G172*E172</f>
        <v>60.571680000000001</v>
      </c>
      <c r="G172" s="10">
        <v>0.14199999999999999</v>
      </c>
      <c r="I172" s="6"/>
      <c r="J172" t="s">
        <v>10</v>
      </c>
    </row>
    <row r="173" spans="1:10" x14ac:dyDescent="0.25">
      <c r="A173">
        <v>12</v>
      </c>
      <c r="B173" t="s">
        <v>299</v>
      </c>
      <c r="C173" t="s">
        <v>274</v>
      </c>
      <c r="D173" s="8">
        <v>319.68</v>
      </c>
      <c r="E173">
        <v>38.19</v>
      </c>
      <c r="F173" s="7">
        <f>Tabela110431067323245823232423245232342324235235810679324[[#This Row],[PRICE IN EUR NET]]+G173*E173</f>
        <v>43.612979999999993</v>
      </c>
      <c r="G173" s="10">
        <v>0.14199999999999999</v>
      </c>
      <c r="I173" s="6"/>
      <c r="J173" t="s">
        <v>10</v>
      </c>
    </row>
    <row r="174" spans="1:10" x14ac:dyDescent="0.25">
      <c r="A174">
        <v>12</v>
      </c>
      <c r="B174" t="s">
        <v>300</v>
      </c>
      <c r="C174" t="s">
        <v>275</v>
      </c>
      <c r="D174" s="8">
        <v>139.19399999999999</v>
      </c>
      <c r="E174">
        <v>28.64</v>
      </c>
      <c r="F174" s="7">
        <f>Tabela110431067323245823232423245232342324235235810679324[[#This Row],[PRICE IN EUR NET]]+G174*E174</f>
        <v>32.706879999999998</v>
      </c>
      <c r="G174" s="10">
        <v>0.14199999999999999</v>
      </c>
      <c r="I174" s="6"/>
      <c r="J174" t="s">
        <v>10</v>
      </c>
    </row>
    <row r="175" spans="1:10" x14ac:dyDescent="0.25">
      <c r="A175">
        <v>12</v>
      </c>
      <c r="B175" t="s">
        <v>301</v>
      </c>
      <c r="C175" t="s">
        <v>276</v>
      </c>
      <c r="D175" s="8">
        <v>91.242000000000004</v>
      </c>
      <c r="E175">
        <v>28.64</v>
      </c>
      <c r="F175" s="7">
        <f>Tabela110431067323245823232423245232342324235235810679324[[#This Row],[PRICE IN EUR NET]]+G175*E175</f>
        <v>32.706879999999998</v>
      </c>
      <c r="G175" s="10">
        <v>0.14199999999999999</v>
      </c>
      <c r="I175" s="6"/>
      <c r="J175" t="s">
        <v>10</v>
      </c>
    </row>
    <row r="176" spans="1:10" x14ac:dyDescent="0.25">
      <c r="A176">
        <v>12</v>
      </c>
      <c r="B176" t="s">
        <v>302</v>
      </c>
      <c r="C176" t="s">
        <v>277</v>
      </c>
      <c r="D176" s="8">
        <v>55.944000000000003</v>
      </c>
      <c r="E176">
        <v>20.99</v>
      </c>
      <c r="F176" s="7">
        <f>Tabela110431067323245823232423245232342324235235810679324[[#This Row],[PRICE IN EUR NET]]+G176*E176</f>
        <v>23.970579999999998</v>
      </c>
      <c r="G176" s="10">
        <v>0.14199999999999999</v>
      </c>
      <c r="I176" s="6"/>
      <c r="J176" t="s">
        <v>12</v>
      </c>
    </row>
    <row r="177" spans="1:10" x14ac:dyDescent="0.25">
      <c r="A177">
        <v>12</v>
      </c>
      <c r="B177" t="s">
        <v>303</v>
      </c>
      <c r="C177" t="s">
        <v>278</v>
      </c>
      <c r="D177" s="8">
        <v>597.73500000000001</v>
      </c>
      <c r="E177">
        <v>53.04</v>
      </c>
      <c r="F177" s="7">
        <f>Tabela110431067323245823232423245232342324235235810679324[[#This Row],[PRICE IN EUR NET]]+G177*E177</f>
        <v>60.571680000000001</v>
      </c>
      <c r="G177" s="10">
        <v>0.14199999999999999</v>
      </c>
      <c r="I177" s="6"/>
      <c r="J177" t="s">
        <v>10</v>
      </c>
    </row>
    <row r="178" spans="1:10" x14ac:dyDescent="0.25">
      <c r="A178">
        <v>12</v>
      </c>
      <c r="B178" t="s">
        <v>304</v>
      </c>
      <c r="C178" t="s">
        <v>279</v>
      </c>
      <c r="D178" s="8">
        <v>235.09799999999998</v>
      </c>
      <c r="E178">
        <v>28.64</v>
      </c>
      <c r="F178" s="7">
        <f>Tabela110431067323245823232423245232342324235235810679324[[#This Row],[PRICE IN EUR NET]]+G178*E178</f>
        <v>32.706879999999998</v>
      </c>
      <c r="G178" s="10">
        <v>0.14199999999999999</v>
      </c>
      <c r="I178" s="6"/>
      <c r="J178" t="s">
        <v>10</v>
      </c>
    </row>
    <row r="179" spans="1:10" x14ac:dyDescent="0.25">
      <c r="A179">
        <v>12</v>
      </c>
      <c r="B179" t="s">
        <v>305</v>
      </c>
      <c r="C179" t="s">
        <v>280</v>
      </c>
      <c r="D179" s="8">
        <v>543.45600000000002</v>
      </c>
      <c r="E179">
        <v>56.22</v>
      </c>
      <c r="F179" s="7">
        <f>Tabela110431067323245823232423245232342324235235810679324[[#This Row],[PRICE IN EUR NET]]+G179*E179</f>
        <v>64.203239999999994</v>
      </c>
      <c r="G179" s="10">
        <v>0.14199999999999999</v>
      </c>
      <c r="I179" s="6"/>
      <c r="J179" t="s">
        <v>11</v>
      </c>
    </row>
    <row r="180" spans="1:10" x14ac:dyDescent="0.25">
      <c r="A180">
        <v>12</v>
      </c>
      <c r="B180" t="s">
        <v>306</v>
      </c>
      <c r="C180" t="s">
        <v>281</v>
      </c>
      <c r="D180" s="8">
        <v>1238.0940000000001</v>
      </c>
      <c r="E180">
        <v>109.79</v>
      </c>
      <c r="F180" s="7">
        <f>Tabela110431067323245823232423245232342324235235810679324[[#This Row],[PRICE IN EUR NET]]+G180*E180</f>
        <v>125.38018000000001</v>
      </c>
      <c r="G180" s="10">
        <v>0.14199999999999999</v>
      </c>
      <c r="I180" s="6"/>
      <c r="J180" t="s">
        <v>10</v>
      </c>
    </row>
    <row r="181" spans="1:10" x14ac:dyDescent="0.25">
      <c r="A181">
        <v>12</v>
      </c>
      <c r="B181" t="s">
        <v>307</v>
      </c>
      <c r="C181" t="s">
        <v>282</v>
      </c>
      <c r="D181" s="8">
        <v>434.89800000000002</v>
      </c>
      <c r="E181">
        <v>42.96</v>
      </c>
      <c r="F181" s="7">
        <f>Tabela110431067323245823232423245232342324235235810679324[[#This Row],[PRICE IN EUR NET]]+G181*E181</f>
        <v>49.060320000000004</v>
      </c>
      <c r="G181" s="10">
        <v>0.14199999999999999</v>
      </c>
      <c r="I181" s="6"/>
      <c r="J181" t="s">
        <v>12</v>
      </c>
    </row>
    <row r="182" spans="1:10" x14ac:dyDescent="0.25">
      <c r="A182">
        <v>12</v>
      </c>
      <c r="B182" t="s">
        <v>308</v>
      </c>
      <c r="C182" t="s">
        <v>283</v>
      </c>
      <c r="D182" s="8">
        <v>645.68700000000001</v>
      </c>
      <c r="E182">
        <v>57.2</v>
      </c>
      <c r="F182" s="7">
        <f>Tabela110431067323245823232423245232342324235235810679324[[#This Row],[PRICE IN EUR NET]]+G182*E182</f>
        <v>65.322400000000002</v>
      </c>
      <c r="G182" s="10">
        <v>0.14199999999999999</v>
      </c>
      <c r="I182" s="6"/>
      <c r="J182" t="s">
        <v>10</v>
      </c>
    </row>
    <row r="183" spans="1:10" x14ac:dyDescent="0.25">
      <c r="A183">
        <v>12</v>
      </c>
      <c r="B183" t="s">
        <v>309</v>
      </c>
      <c r="C183" t="s">
        <v>284</v>
      </c>
      <c r="D183" s="8">
        <v>4027.9679999999998</v>
      </c>
      <c r="E183">
        <v>319.83</v>
      </c>
      <c r="F183" s="7">
        <f>Tabela110431067323245823232423245232342324235235810679324[[#This Row],[PRICE IN EUR NET]]+G183*E183</f>
        <v>365.24585999999999</v>
      </c>
      <c r="G183" s="10">
        <v>0.14199999999999999</v>
      </c>
      <c r="I183" s="6"/>
      <c r="J183" t="s">
        <v>10</v>
      </c>
    </row>
    <row r="184" spans="1:10" x14ac:dyDescent="0.25">
      <c r="D184" s="8"/>
      <c r="E184"/>
      <c r="F184" s="7"/>
      <c r="G184" s="10"/>
      <c r="I184" s="18"/>
    </row>
    <row r="185" spans="1:10" x14ac:dyDescent="0.25">
      <c r="A185" s="2" t="s">
        <v>5</v>
      </c>
      <c r="B185" s="2" t="s">
        <v>6</v>
      </c>
      <c r="C185" s="2" t="s">
        <v>7</v>
      </c>
    </row>
    <row r="186" spans="1:10" x14ac:dyDescent="0.25">
      <c r="A186" s="4">
        <f>SUM(Tabela110431067323245823232423245232342324235235810679324[WITH FUEL ADD])</f>
        <v>1657.53306</v>
      </c>
      <c r="B186" s="3">
        <v>4.3288000000000002</v>
      </c>
      <c r="C186" s="5">
        <f>A186*B186</f>
        <v>7175.1291101280003</v>
      </c>
    </row>
    <row r="187" spans="1:10" x14ac:dyDescent="0.25">
      <c r="A187" s="4"/>
      <c r="B187" s="3"/>
      <c r="C187" s="5"/>
    </row>
    <row r="188" spans="1:10" x14ac:dyDescent="0.25">
      <c r="A188" s="4"/>
      <c r="B188" s="3"/>
      <c r="C188" s="5"/>
    </row>
    <row r="189" spans="1:10" x14ac:dyDescent="0.25">
      <c r="A189" s="1" t="s">
        <v>310</v>
      </c>
    </row>
    <row r="191" spans="1:10" x14ac:dyDescent="0.25">
      <c r="A191" t="s">
        <v>0</v>
      </c>
      <c r="B191" t="s">
        <v>9</v>
      </c>
      <c r="C191" t="s">
        <v>1</v>
      </c>
      <c r="D191" t="s">
        <v>2</v>
      </c>
      <c r="E191" s="8" t="s">
        <v>3</v>
      </c>
      <c r="F191" t="s">
        <v>8</v>
      </c>
      <c r="G191" t="s">
        <v>4</v>
      </c>
    </row>
    <row r="192" spans="1:10" x14ac:dyDescent="0.25">
      <c r="A192">
        <v>12</v>
      </c>
      <c r="B192" t="s">
        <v>316</v>
      </c>
      <c r="C192" t="s">
        <v>311</v>
      </c>
      <c r="D192" s="8">
        <v>591.40800000000002</v>
      </c>
      <c r="E192">
        <v>56.22</v>
      </c>
      <c r="F192" s="7">
        <f>Tabela110431067323245823232423245232342324235235810675[[#This Row],[PRICE IN EUR NET]]+G192*E192</f>
        <v>64.203239999999994</v>
      </c>
      <c r="G192" s="10">
        <v>0.14199999999999999</v>
      </c>
      <c r="I192" s="6"/>
      <c r="J192" t="s">
        <v>11</v>
      </c>
    </row>
    <row r="193" spans="1:10" x14ac:dyDescent="0.25">
      <c r="A193">
        <v>12</v>
      </c>
      <c r="B193" t="s">
        <v>317</v>
      </c>
      <c r="C193" t="s">
        <v>312</v>
      </c>
      <c r="D193" s="8">
        <v>20.978999999999999</v>
      </c>
      <c r="E193">
        <v>12.84</v>
      </c>
      <c r="F193" s="7">
        <f>Tabela110431067323245823232423245232342324235235810675[[#This Row],[PRICE IN EUR NET]]+G193*E193</f>
        <v>14.66328</v>
      </c>
      <c r="G193" s="10">
        <v>0.14199999999999999</v>
      </c>
      <c r="I193" s="6"/>
      <c r="J193" t="s">
        <v>12</v>
      </c>
    </row>
    <row r="194" spans="1:10" x14ac:dyDescent="0.25">
      <c r="A194">
        <v>12</v>
      </c>
      <c r="B194" t="s">
        <v>318</v>
      </c>
      <c r="C194" t="s">
        <v>313</v>
      </c>
      <c r="D194" s="8">
        <v>367.63200000000001</v>
      </c>
      <c r="E194">
        <v>38.19</v>
      </c>
      <c r="F194" s="7">
        <f>Tabela110431067323245823232423245232342324235235810675[[#This Row],[PRICE IN EUR NET]]+G194*E194</f>
        <v>43.612979999999993</v>
      </c>
      <c r="G194" s="10">
        <v>0.14199999999999999</v>
      </c>
      <c r="I194" s="6"/>
      <c r="J194" t="s">
        <v>11</v>
      </c>
    </row>
    <row r="195" spans="1:10" x14ac:dyDescent="0.25">
      <c r="A195">
        <v>12</v>
      </c>
      <c r="B195" t="s">
        <v>319</v>
      </c>
      <c r="C195" t="s">
        <v>314</v>
      </c>
      <c r="D195" s="8">
        <v>132.53400000000002</v>
      </c>
      <c r="E195">
        <v>28.64</v>
      </c>
      <c r="F195" s="7">
        <f>Tabela110431067323245823232423245232342324235235810675[[#This Row],[PRICE IN EUR NET]]+G195*E195</f>
        <v>32.706879999999998</v>
      </c>
      <c r="G195" s="10">
        <v>0.14199999999999999</v>
      </c>
      <c r="I195" s="6"/>
      <c r="J195" t="s">
        <v>11</v>
      </c>
    </row>
    <row r="196" spans="1:10" x14ac:dyDescent="0.25">
      <c r="A196">
        <v>12</v>
      </c>
      <c r="B196" t="s">
        <v>320</v>
      </c>
      <c r="C196" t="s">
        <v>315</v>
      </c>
      <c r="D196" s="8">
        <v>658.67399999999998</v>
      </c>
      <c r="E196">
        <v>58.34</v>
      </c>
      <c r="F196" s="7">
        <f>Tabela110431067323245823232423245232342324235235810675[[#This Row],[PRICE IN EUR NET]]+G196*E196</f>
        <v>66.624279999999999</v>
      </c>
      <c r="G196" s="10">
        <v>0.14199999999999999</v>
      </c>
      <c r="I196" s="6"/>
      <c r="J196" t="s">
        <v>11</v>
      </c>
    </row>
    <row r="197" spans="1:10" x14ac:dyDescent="0.25">
      <c r="B197" s="15"/>
      <c r="D197" s="16"/>
      <c r="E197" s="17"/>
      <c r="F197" s="7"/>
      <c r="G197" s="10"/>
    </row>
    <row r="198" spans="1:10" x14ac:dyDescent="0.25">
      <c r="A198" s="2" t="s">
        <v>5</v>
      </c>
      <c r="B198" s="2" t="s">
        <v>6</v>
      </c>
      <c r="C198" s="2" t="s">
        <v>7</v>
      </c>
    </row>
    <row r="199" spans="1:10" x14ac:dyDescent="0.25">
      <c r="A199" s="4">
        <f>SUM(Tabela110431067323245823232423245232342324235235810675[WITH FUEL ADD])</f>
        <v>221.81065999999998</v>
      </c>
      <c r="B199" s="3">
        <v>4.3311000000000002</v>
      </c>
      <c r="C199" s="5">
        <f>A199*B199</f>
        <v>960.68414952599994</v>
      </c>
    </row>
    <row r="200" spans="1:10" x14ac:dyDescent="0.25">
      <c r="A200" s="4"/>
      <c r="B200" s="3"/>
      <c r="C200" s="5"/>
      <c r="I200" s="18"/>
    </row>
    <row r="201" spans="1:10" x14ac:dyDescent="0.25">
      <c r="A201" s="4"/>
      <c r="B201" s="3"/>
      <c r="C201" s="5"/>
      <c r="I201" s="18"/>
    </row>
    <row r="202" spans="1:10" x14ac:dyDescent="0.25">
      <c r="A202" s="1" t="s">
        <v>321</v>
      </c>
      <c r="I202" s="18"/>
    </row>
    <row r="203" spans="1:10" x14ac:dyDescent="0.25">
      <c r="I203" s="18"/>
    </row>
    <row r="204" spans="1:10" x14ac:dyDescent="0.25">
      <c r="A204" t="s">
        <v>0</v>
      </c>
      <c r="B204" t="s">
        <v>9</v>
      </c>
      <c r="C204" t="s">
        <v>1</v>
      </c>
      <c r="D204" t="s">
        <v>2</v>
      </c>
      <c r="E204" s="8" t="s">
        <v>3</v>
      </c>
      <c r="F204" t="s">
        <v>8</v>
      </c>
      <c r="G204" t="s">
        <v>4</v>
      </c>
      <c r="I204" s="18"/>
    </row>
    <row r="205" spans="1:10" x14ac:dyDescent="0.25">
      <c r="A205">
        <v>12</v>
      </c>
      <c r="B205" t="s">
        <v>352</v>
      </c>
      <c r="C205" t="s">
        <v>322</v>
      </c>
      <c r="D205" s="8">
        <v>131.202</v>
      </c>
      <c r="E205">
        <v>28.64</v>
      </c>
      <c r="F205" s="7">
        <f>Tabela1104310673232458232324232452323423242352358106793248[[#This Row],[PRICE IN EUR NET]]+G205*E205</f>
        <v>32.706879999999998</v>
      </c>
      <c r="G205" s="10">
        <v>0.14199999999999999</v>
      </c>
      <c r="I205" s="6"/>
      <c r="J205" t="s">
        <v>10</v>
      </c>
    </row>
    <row r="206" spans="1:10" x14ac:dyDescent="0.25">
      <c r="A206">
        <v>12</v>
      </c>
      <c r="B206" t="s">
        <v>353</v>
      </c>
      <c r="C206" t="s">
        <v>323</v>
      </c>
      <c r="D206" s="8">
        <v>233.43299999999999</v>
      </c>
      <c r="E206">
        <v>42.96</v>
      </c>
      <c r="F206" s="7">
        <f>Tabela1104310673232458232324232452323423242352358106793248[[#This Row],[PRICE IN EUR NET]]+G206*E206</f>
        <v>49.060320000000004</v>
      </c>
      <c r="G206" s="10">
        <v>0.14199999999999999</v>
      </c>
      <c r="I206" s="6"/>
      <c r="J206" t="s">
        <v>12</v>
      </c>
    </row>
    <row r="207" spans="1:10" x14ac:dyDescent="0.25">
      <c r="A207">
        <v>12</v>
      </c>
      <c r="B207" t="s">
        <v>354</v>
      </c>
      <c r="C207" t="s">
        <v>324</v>
      </c>
      <c r="D207" s="8">
        <v>533.79899999999998</v>
      </c>
      <c r="E207">
        <v>62.06</v>
      </c>
      <c r="F207" s="7">
        <f>Tabela1104310673232458232324232452323423242352358106793248[[#This Row],[PRICE IN EUR NET]]+G207*E207</f>
        <v>70.872520000000009</v>
      </c>
      <c r="G207" s="10">
        <v>0.14199999999999999</v>
      </c>
      <c r="I207" s="6"/>
      <c r="J207" t="s">
        <v>12</v>
      </c>
    </row>
    <row r="208" spans="1:10" x14ac:dyDescent="0.25">
      <c r="A208">
        <v>12</v>
      </c>
      <c r="B208" t="s">
        <v>355</v>
      </c>
      <c r="C208" t="s">
        <v>325</v>
      </c>
      <c r="D208" s="8">
        <v>6627.0330000000004</v>
      </c>
      <c r="E208">
        <v>531.12</v>
      </c>
      <c r="F208" s="7">
        <f>Tabela1104310673232458232324232452323423242352358106793248[[#This Row],[PRICE IN EUR NET]]+G208*E208</f>
        <v>606.53904</v>
      </c>
      <c r="G208" s="10">
        <v>0.14199999999999999</v>
      </c>
      <c r="I208" s="6"/>
      <c r="J208" t="s">
        <v>12</v>
      </c>
    </row>
    <row r="209" spans="1:10" x14ac:dyDescent="0.25">
      <c r="A209">
        <v>12</v>
      </c>
      <c r="B209" t="s">
        <v>356</v>
      </c>
      <c r="C209" t="s">
        <v>326</v>
      </c>
      <c r="D209" s="8">
        <v>313.35300000000001</v>
      </c>
      <c r="E209">
        <v>38.19</v>
      </c>
      <c r="F209" s="7">
        <f>Tabela1104310673232458232324232452323423242352358106793248[[#This Row],[PRICE IN EUR NET]]+G209*E209</f>
        <v>43.612979999999993</v>
      </c>
      <c r="G209" s="10">
        <v>0.14199999999999999</v>
      </c>
      <c r="I209" s="6"/>
      <c r="J209" t="s">
        <v>11</v>
      </c>
    </row>
    <row r="210" spans="1:10" x14ac:dyDescent="0.25">
      <c r="A210">
        <v>12</v>
      </c>
      <c r="B210" t="s">
        <v>357</v>
      </c>
      <c r="C210" t="s">
        <v>327</v>
      </c>
      <c r="D210" s="8">
        <v>1640.0249999999999</v>
      </c>
      <c r="E210">
        <v>133.66</v>
      </c>
      <c r="F210" s="7">
        <f>Tabela1104310673232458232324232452323423242352358106793248[[#This Row],[PRICE IN EUR NET]]+G210*E210</f>
        <v>152.63971999999998</v>
      </c>
      <c r="G210" s="10">
        <v>0.14199999999999999</v>
      </c>
      <c r="I210" s="6"/>
      <c r="J210" t="s">
        <v>11</v>
      </c>
    </row>
    <row r="211" spans="1:10" x14ac:dyDescent="0.25">
      <c r="A211">
        <v>12</v>
      </c>
      <c r="B211" t="s">
        <v>358</v>
      </c>
      <c r="C211" t="s">
        <v>328</v>
      </c>
      <c r="D211" s="8">
        <v>447.55200000000002</v>
      </c>
      <c r="E211">
        <v>57.76</v>
      </c>
      <c r="F211" s="7">
        <f>Tabela1104310673232458232324232452323423242352358106793248[[#This Row],[PRICE IN EUR NET]]+G211*E211</f>
        <v>65.961919999999992</v>
      </c>
      <c r="G211" s="10">
        <v>0.14199999999999999</v>
      </c>
      <c r="I211" s="6"/>
      <c r="J211" t="s">
        <v>12</v>
      </c>
    </row>
    <row r="212" spans="1:10" x14ac:dyDescent="0.25">
      <c r="A212">
        <v>12</v>
      </c>
      <c r="B212" t="s">
        <v>359</v>
      </c>
      <c r="C212" t="s">
        <v>329</v>
      </c>
      <c r="D212" s="8">
        <v>334.33199999999999</v>
      </c>
      <c r="E212">
        <v>52.51</v>
      </c>
      <c r="F212" s="7">
        <f>Tabela1104310673232458232324232452323423242352358106793248[[#This Row],[PRICE IN EUR NET]]+G212*E212</f>
        <v>59.966419999999999</v>
      </c>
      <c r="G212" s="10">
        <v>0.14199999999999999</v>
      </c>
      <c r="I212" s="6"/>
      <c r="J212" t="s">
        <v>12</v>
      </c>
    </row>
    <row r="213" spans="1:10" x14ac:dyDescent="0.25">
      <c r="A213">
        <v>12</v>
      </c>
      <c r="B213" t="s">
        <v>360</v>
      </c>
      <c r="C213" t="s">
        <v>330</v>
      </c>
      <c r="D213" s="8">
        <v>222.44400000000002</v>
      </c>
      <c r="E213">
        <v>47.26</v>
      </c>
      <c r="F213" s="7">
        <f>Tabela1104310673232458232324232452323423242352358106793248[[#This Row],[PRICE IN EUR NET]]+G213*E213</f>
        <v>53.97092</v>
      </c>
      <c r="G213" s="10">
        <v>0.14199999999999999</v>
      </c>
      <c r="I213" s="6"/>
      <c r="J213" t="s">
        <v>12</v>
      </c>
    </row>
    <row r="214" spans="1:10" x14ac:dyDescent="0.25">
      <c r="A214">
        <v>12</v>
      </c>
      <c r="B214" t="s">
        <v>361</v>
      </c>
      <c r="C214" t="s">
        <v>331</v>
      </c>
      <c r="D214" s="8">
        <v>447.55200000000002</v>
      </c>
      <c r="E214">
        <v>57.76</v>
      </c>
      <c r="F214" s="7">
        <f>Tabela1104310673232458232324232452323423242352358106793248[[#This Row],[PRICE IN EUR NET]]+G214*E214</f>
        <v>65.961919999999992</v>
      </c>
      <c r="G214" s="10">
        <v>0.14199999999999999</v>
      </c>
      <c r="I214" s="6"/>
      <c r="J214" t="s">
        <v>12</v>
      </c>
    </row>
    <row r="215" spans="1:10" x14ac:dyDescent="0.25">
      <c r="A215">
        <v>12</v>
      </c>
      <c r="B215" t="s">
        <v>362</v>
      </c>
      <c r="C215" t="s">
        <v>332</v>
      </c>
      <c r="D215" s="8">
        <v>437.89499999999998</v>
      </c>
      <c r="E215">
        <v>57.76</v>
      </c>
      <c r="F215" s="7">
        <f>Tabela1104310673232458232324232452323423242352358106793248[[#This Row],[PRICE IN EUR NET]]+G215*E215</f>
        <v>65.961919999999992</v>
      </c>
      <c r="G215" s="10">
        <v>0.14199999999999999</v>
      </c>
      <c r="I215" s="6"/>
      <c r="J215" t="s">
        <v>12</v>
      </c>
    </row>
    <row r="216" spans="1:10" x14ac:dyDescent="0.25">
      <c r="A216">
        <v>12</v>
      </c>
      <c r="B216" t="s">
        <v>363</v>
      </c>
      <c r="C216" t="s">
        <v>333</v>
      </c>
      <c r="D216" s="8">
        <v>431.56800000000004</v>
      </c>
      <c r="E216">
        <v>47.74</v>
      </c>
      <c r="F216" s="7">
        <f>Tabela1104310673232458232324232452323423242352358106793248[[#This Row],[PRICE IN EUR NET]]+G216*E216</f>
        <v>54.519080000000002</v>
      </c>
      <c r="G216" s="10">
        <v>0.14199999999999999</v>
      </c>
      <c r="I216" s="6"/>
      <c r="J216" t="s">
        <v>11</v>
      </c>
    </row>
    <row r="217" spans="1:10" x14ac:dyDescent="0.25">
      <c r="A217">
        <v>12</v>
      </c>
      <c r="B217" t="s">
        <v>364</v>
      </c>
      <c r="C217" t="s">
        <v>334</v>
      </c>
      <c r="D217" s="8">
        <v>751.24799999999993</v>
      </c>
      <c r="E217">
        <v>72.66</v>
      </c>
      <c r="F217" s="7">
        <f>Tabela1104310673232458232324232452323423242352358106793248[[#This Row],[PRICE IN EUR NET]]+G217*E217</f>
        <v>82.977719999999991</v>
      </c>
      <c r="G217" s="10">
        <v>0.14199999999999999</v>
      </c>
      <c r="I217" s="6"/>
      <c r="J217" t="s">
        <v>11</v>
      </c>
    </row>
    <row r="218" spans="1:10" x14ac:dyDescent="0.25">
      <c r="A218">
        <v>12</v>
      </c>
      <c r="B218" t="s">
        <v>365</v>
      </c>
      <c r="C218" t="s">
        <v>335</v>
      </c>
      <c r="D218" s="8">
        <v>398.601</v>
      </c>
      <c r="E218">
        <v>38.19</v>
      </c>
      <c r="F218" s="7">
        <f>Tabela1104310673232458232324232452323423242352358106793248[[#This Row],[PRICE IN EUR NET]]+G218*E218</f>
        <v>43.612979999999993</v>
      </c>
      <c r="G218" s="10">
        <v>0.14199999999999999</v>
      </c>
      <c r="I218" s="6"/>
      <c r="J218" t="s">
        <v>11</v>
      </c>
    </row>
    <row r="219" spans="1:10" x14ac:dyDescent="0.25">
      <c r="A219">
        <v>12</v>
      </c>
      <c r="B219" t="s">
        <v>366</v>
      </c>
      <c r="C219" t="s">
        <v>336</v>
      </c>
      <c r="D219" s="8">
        <v>329.33699999999999</v>
      </c>
      <c r="E219">
        <v>38.19</v>
      </c>
      <c r="F219" s="7">
        <f>Tabela1104310673232458232324232452323423242352358106793248[[#This Row],[PRICE IN EUR NET]]+G219*E219</f>
        <v>43.612979999999993</v>
      </c>
      <c r="G219" s="10">
        <v>0.14199999999999999</v>
      </c>
      <c r="I219" s="6"/>
      <c r="J219" t="s">
        <v>11</v>
      </c>
    </row>
    <row r="220" spans="1:10" x14ac:dyDescent="0.25">
      <c r="A220">
        <v>12</v>
      </c>
      <c r="B220" t="s">
        <v>367</v>
      </c>
      <c r="C220" t="s">
        <v>337</v>
      </c>
      <c r="D220" s="8">
        <v>559.43999999999994</v>
      </c>
      <c r="E220">
        <v>56.22</v>
      </c>
      <c r="F220" s="7">
        <f>Tabela1104310673232458232324232452323423242352358106793248[[#This Row],[PRICE IN EUR NET]]+G220*E220</f>
        <v>64.203239999999994</v>
      </c>
      <c r="G220" s="10">
        <v>0.14199999999999999</v>
      </c>
      <c r="I220" s="6"/>
      <c r="J220" t="s">
        <v>11</v>
      </c>
    </row>
    <row r="221" spans="1:10" x14ac:dyDescent="0.25">
      <c r="A221">
        <v>12</v>
      </c>
      <c r="B221" t="s">
        <v>368</v>
      </c>
      <c r="C221" t="s">
        <v>338</v>
      </c>
      <c r="D221" s="8">
        <v>3014.6490000000003</v>
      </c>
      <c r="E221">
        <v>243.45</v>
      </c>
      <c r="F221" s="7">
        <f>Tabela1104310673232458232324232452323423242352358106793248[[#This Row],[PRICE IN EUR NET]]+G221*E221</f>
        <v>278.01990000000001</v>
      </c>
      <c r="G221" s="10">
        <v>0.14199999999999999</v>
      </c>
      <c r="I221" s="6"/>
      <c r="J221" t="s">
        <v>11</v>
      </c>
    </row>
    <row r="222" spans="1:10" x14ac:dyDescent="0.25">
      <c r="A222">
        <v>12</v>
      </c>
      <c r="B222" t="s">
        <v>369</v>
      </c>
      <c r="C222" t="s">
        <v>339</v>
      </c>
      <c r="D222" s="8">
        <v>341.99099999999999</v>
      </c>
      <c r="E222">
        <v>38.19</v>
      </c>
      <c r="F222" s="7">
        <f>Tabela1104310673232458232324232452323423242352358106793248[[#This Row],[PRICE IN EUR NET]]+G222*E222</f>
        <v>43.612979999999993</v>
      </c>
      <c r="G222" s="10">
        <v>0.14199999999999999</v>
      </c>
      <c r="I222" s="6"/>
      <c r="J222" t="s">
        <v>11</v>
      </c>
    </row>
    <row r="223" spans="1:10" x14ac:dyDescent="0.25">
      <c r="A223">
        <v>12</v>
      </c>
      <c r="B223" t="s">
        <v>370</v>
      </c>
      <c r="C223" t="s">
        <v>340</v>
      </c>
      <c r="D223" s="8">
        <v>463.53599999999994</v>
      </c>
      <c r="E223">
        <v>47.74</v>
      </c>
      <c r="F223" s="7">
        <f>Tabela1104310673232458232324232452323423242352358106793248[[#This Row],[PRICE IN EUR NET]]+G223*E223</f>
        <v>54.519080000000002</v>
      </c>
      <c r="G223" s="10">
        <v>0.14199999999999999</v>
      </c>
      <c r="I223" s="6"/>
      <c r="J223" t="s">
        <v>11</v>
      </c>
    </row>
    <row r="224" spans="1:10" x14ac:dyDescent="0.25">
      <c r="A224">
        <v>12</v>
      </c>
      <c r="B224" t="s">
        <v>371</v>
      </c>
      <c r="C224" t="s">
        <v>341</v>
      </c>
      <c r="D224" s="8">
        <v>1019.646</v>
      </c>
      <c r="E224">
        <v>93.88</v>
      </c>
      <c r="F224" s="7">
        <f>Tabela1104310673232458232324232452323423242352358106793248[[#This Row],[PRICE IN EUR NET]]+G224*E224</f>
        <v>107.21096</v>
      </c>
      <c r="G224" s="10">
        <v>0.14199999999999999</v>
      </c>
      <c r="I224" s="6"/>
      <c r="J224" t="s">
        <v>11</v>
      </c>
    </row>
    <row r="225" spans="1:10" x14ac:dyDescent="0.25">
      <c r="A225">
        <v>12</v>
      </c>
      <c r="B225" t="s">
        <v>372</v>
      </c>
      <c r="C225" t="s">
        <v>342</v>
      </c>
      <c r="D225" s="8">
        <v>786.54600000000005</v>
      </c>
      <c r="E225">
        <v>89.26</v>
      </c>
      <c r="F225" s="7">
        <f>Tabela1104310673232458232324232452323423242352358106793248[[#This Row],[PRICE IN EUR NET]]+G225*E225</f>
        <v>101.93492000000001</v>
      </c>
      <c r="G225" s="10">
        <v>0.14199999999999999</v>
      </c>
      <c r="I225" s="6"/>
      <c r="J225" t="s">
        <v>12</v>
      </c>
    </row>
    <row r="226" spans="1:10" x14ac:dyDescent="0.25">
      <c r="A226">
        <v>12</v>
      </c>
      <c r="B226" t="s">
        <v>373</v>
      </c>
      <c r="C226" t="s">
        <v>343</v>
      </c>
      <c r="D226" s="8">
        <v>95.903999999999996</v>
      </c>
      <c r="E226">
        <v>28.64</v>
      </c>
      <c r="F226" s="7">
        <f>Tabela1104310673232458232324232452323423242352358106793248[[#This Row],[PRICE IN EUR NET]]+G226*E226</f>
        <v>32.706879999999998</v>
      </c>
      <c r="G226" s="10">
        <v>0.14199999999999999</v>
      </c>
      <c r="I226" s="6"/>
      <c r="J226" t="s">
        <v>11</v>
      </c>
    </row>
    <row r="227" spans="1:10" x14ac:dyDescent="0.25">
      <c r="A227">
        <v>12</v>
      </c>
      <c r="B227" t="s">
        <v>374</v>
      </c>
      <c r="C227" t="s">
        <v>344</v>
      </c>
      <c r="D227" s="8">
        <v>1081.5840000000001</v>
      </c>
      <c r="E227">
        <v>126.03</v>
      </c>
      <c r="F227" s="7">
        <f>Tabela1104310673232458232324232452323423242352358106793248[[#This Row],[PRICE IN EUR NET]]+G227*E227</f>
        <v>143.92626000000001</v>
      </c>
      <c r="G227" s="10">
        <v>0.14199999999999999</v>
      </c>
      <c r="I227" s="6"/>
      <c r="J227" t="s">
        <v>12</v>
      </c>
    </row>
    <row r="228" spans="1:10" x14ac:dyDescent="0.25">
      <c r="A228">
        <v>12</v>
      </c>
      <c r="B228" t="s">
        <v>375</v>
      </c>
      <c r="C228" t="s">
        <v>345</v>
      </c>
      <c r="D228" s="8">
        <v>2161.17</v>
      </c>
      <c r="E228">
        <v>210.03</v>
      </c>
      <c r="F228" s="7">
        <f>Tabela1104310673232458232324232452323423242352358106793248[[#This Row],[PRICE IN EUR NET]]+G228*E228</f>
        <v>239.85426000000001</v>
      </c>
      <c r="G228" s="10">
        <v>0.14199999999999999</v>
      </c>
      <c r="I228" s="6"/>
      <c r="J228" t="s">
        <v>12</v>
      </c>
    </row>
    <row r="229" spans="1:10" x14ac:dyDescent="0.25">
      <c r="A229">
        <v>12</v>
      </c>
      <c r="B229" t="s">
        <v>376</v>
      </c>
      <c r="C229" t="s">
        <v>346</v>
      </c>
      <c r="D229" s="8">
        <v>996.33600000000001</v>
      </c>
      <c r="E229">
        <v>93.88</v>
      </c>
      <c r="F229" s="7">
        <f>Tabela1104310673232458232324232452323423242352358106793248[[#This Row],[PRICE IN EUR NET]]+G229*E229</f>
        <v>107.21096</v>
      </c>
      <c r="G229" s="10">
        <v>0.14199999999999999</v>
      </c>
      <c r="I229" s="6"/>
      <c r="J229" t="s">
        <v>10</v>
      </c>
    </row>
    <row r="230" spans="1:10" x14ac:dyDescent="0.25">
      <c r="A230">
        <v>12</v>
      </c>
      <c r="B230" t="s">
        <v>377</v>
      </c>
      <c r="C230" t="s">
        <v>347</v>
      </c>
      <c r="D230" s="8">
        <v>207.792</v>
      </c>
      <c r="E230">
        <v>28.64</v>
      </c>
      <c r="F230" s="7">
        <f>Tabela1104310673232458232324232452323423242352358106793248[[#This Row],[PRICE IN EUR NET]]+G230*E230</f>
        <v>32.706879999999998</v>
      </c>
      <c r="G230" s="10">
        <v>0.14199999999999999</v>
      </c>
      <c r="I230" s="6"/>
      <c r="J230" t="s">
        <v>10</v>
      </c>
    </row>
    <row r="231" spans="1:10" x14ac:dyDescent="0.25">
      <c r="A231">
        <v>12</v>
      </c>
      <c r="B231" t="s">
        <v>378</v>
      </c>
      <c r="C231" t="s">
        <v>348</v>
      </c>
      <c r="D231" s="8">
        <v>223.77600000000001</v>
      </c>
      <c r="E231">
        <v>28.64</v>
      </c>
      <c r="F231" s="7">
        <f>Tabela1104310673232458232324232452323423242352358106793248[[#This Row],[PRICE IN EUR NET]]+G231*E231</f>
        <v>32.706879999999998</v>
      </c>
      <c r="G231" s="10">
        <v>0.14199999999999999</v>
      </c>
      <c r="I231" s="6"/>
      <c r="J231" t="s">
        <v>10</v>
      </c>
    </row>
    <row r="232" spans="1:10" x14ac:dyDescent="0.25">
      <c r="A232">
        <v>12</v>
      </c>
      <c r="B232" t="s">
        <v>379</v>
      </c>
      <c r="C232" t="s">
        <v>349</v>
      </c>
      <c r="D232" s="8">
        <v>367.63200000000001</v>
      </c>
      <c r="E232">
        <v>38.19</v>
      </c>
      <c r="F232" s="7">
        <f>Tabela1104310673232458232324232452323423242352358106793248[[#This Row],[PRICE IN EUR NET]]+G232*E232</f>
        <v>43.612979999999993</v>
      </c>
      <c r="G232" s="10">
        <v>0.14199999999999999</v>
      </c>
      <c r="I232" s="6"/>
      <c r="J232" t="s">
        <v>10</v>
      </c>
    </row>
    <row r="233" spans="1:10" x14ac:dyDescent="0.25">
      <c r="A233">
        <v>12</v>
      </c>
      <c r="B233" t="s">
        <v>380</v>
      </c>
      <c r="C233" t="s">
        <v>350</v>
      </c>
      <c r="D233" s="8">
        <v>362.30400000000003</v>
      </c>
      <c r="E233">
        <v>38.19</v>
      </c>
      <c r="F233" s="7">
        <f>Tabela1104310673232458232324232452323423242352358106793248[[#This Row],[PRICE IN EUR NET]]+G233*E233</f>
        <v>43.612979999999993</v>
      </c>
      <c r="G233" s="10">
        <v>0.14199999999999999</v>
      </c>
      <c r="I233" s="6"/>
      <c r="J233" t="s">
        <v>10</v>
      </c>
    </row>
    <row r="234" spans="1:10" x14ac:dyDescent="0.25">
      <c r="A234">
        <v>12</v>
      </c>
      <c r="B234" t="s">
        <v>381</v>
      </c>
      <c r="C234" t="s">
        <v>351</v>
      </c>
      <c r="D234" s="8">
        <v>860.47199999999998</v>
      </c>
      <c r="E234">
        <v>70.540000000000006</v>
      </c>
      <c r="F234" s="7">
        <f>Tabela1104310673232458232324232452323423242352358106793248[[#This Row],[PRICE IN EUR NET]]+G234*E234</f>
        <v>80.55668</v>
      </c>
      <c r="G234" s="10">
        <v>0.14199999999999999</v>
      </c>
      <c r="I234" s="6"/>
      <c r="J234" t="s">
        <v>10</v>
      </c>
    </row>
    <row r="235" spans="1:10" x14ac:dyDescent="0.25">
      <c r="B235" s="15"/>
      <c r="D235" s="16"/>
      <c r="E235" s="17"/>
      <c r="F235" s="7"/>
      <c r="G235" s="10"/>
    </row>
    <row r="236" spans="1:10" x14ac:dyDescent="0.25">
      <c r="A236" s="2" t="s">
        <v>5</v>
      </c>
      <c r="B236" s="2" t="s">
        <v>6</v>
      </c>
      <c r="C236" s="2" t="s">
        <v>7</v>
      </c>
    </row>
    <row r="237" spans="1:10" x14ac:dyDescent="0.25">
      <c r="A237" s="4">
        <f>SUM(Tabela1104310673232458232324232452323423242352358106793248[WITH FUEL ADD])</f>
        <v>2898.3731600000006</v>
      </c>
      <c r="B237" s="3">
        <v>4.3391999999999999</v>
      </c>
      <c r="C237" s="5">
        <f>A237*B237</f>
        <v>12576.620815872002</v>
      </c>
    </row>
    <row r="238" spans="1:10" x14ac:dyDescent="0.25">
      <c r="A238" s="4"/>
      <c r="B238" s="3"/>
      <c r="C238" s="5"/>
    </row>
    <row r="239" spans="1:10" x14ac:dyDescent="0.25">
      <c r="A239" s="4"/>
      <c r="B239" s="3"/>
      <c r="C239" s="5"/>
    </row>
    <row r="240" spans="1:10" x14ac:dyDescent="0.25">
      <c r="A240" s="4"/>
      <c r="B240" s="3"/>
      <c r="C240" s="5"/>
    </row>
    <row r="243" spans="1:3" x14ac:dyDescent="0.25">
      <c r="A243" s="2" t="s">
        <v>13</v>
      </c>
      <c r="C243" s="2" t="s">
        <v>14</v>
      </c>
    </row>
    <row r="244" spans="1:3" x14ac:dyDescent="0.25">
      <c r="A244" s="4">
        <f>SUM(A237,A199,A186,A153,A113,A80,A35)</f>
        <v>11700.212539999999</v>
      </c>
      <c r="C244" s="9">
        <f>SUM(C237,C199,C186,C153,C113,C80,C35)</f>
        <v>50707.652279756003</v>
      </c>
    </row>
  </sheetData>
  <phoneticPr fontId="12" type="noConversion"/>
  <pageMargins left="0.7" right="0.7" top="0.75" bottom="0.75" header="0.3" footer="0.3"/>
  <pageSetup paperSize="9" scale="30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9B055-B686-4E0C-AFB0-64CD58A80A43}"/>
</file>

<file path=customXml/itemProps2.xml><?xml version="1.0" encoding="utf-8"?>
<ds:datastoreItem xmlns:ds="http://schemas.openxmlformats.org/officeDocument/2006/customXml" ds:itemID="{08AFFA27-D4B2-4BE1-A2CE-D2C00731CD78}"/>
</file>

<file path=customXml/itemProps3.xml><?xml version="1.0" encoding="utf-8"?>
<ds:datastoreItem xmlns:ds="http://schemas.openxmlformats.org/officeDocument/2006/customXml" ds:itemID="{F4F11215-08C2-415C-93CE-1293FC21AD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2024-01-03T13:24:01Z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