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B7BB1E9E-CE80-4EA8-98E0-DC48A3A8A7BA}" xr6:coauthVersionLast="47" xr6:coauthVersionMax="47" xr10:uidLastSave="{00000000-0000-0000-0000-000000000000}"/>
  <bookViews>
    <workbookView xWindow="-120" yWindow="-120" windowWidth="29040" windowHeight="1572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A124" i="1"/>
  <c r="F5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5" i="1"/>
  <c r="F23" i="1"/>
  <c r="F31" i="1"/>
  <c r="F30" i="1"/>
  <c r="F19" i="1"/>
  <c r="F22" i="1"/>
  <c r="F28" i="1"/>
  <c r="F20" i="1"/>
  <c r="F26" i="1"/>
  <c r="F27" i="1"/>
  <c r="F29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44" i="1"/>
  <c r="F45" i="1"/>
  <c r="F8" i="1"/>
  <c r="F43" i="1"/>
  <c r="F42" i="1"/>
  <c r="F24" i="1"/>
  <c r="F32" i="1"/>
  <c r="F33" i="1"/>
  <c r="F18" i="1"/>
  <c r="F21" i="1"/>
  <c r="F17" i="1"/>
  <c r="A118" i="1" l="1"/>
  <c r="C118" i="1" s="1"/>
  <c r="A11" i="1"/>
  <c r="A69" i="1"/>
  <c r="A36" i="1"/>
  <c r="C69" i="1" l="1"/>
  <c r="C11" i="1"/>
  <c r="C36" i="1"/>
</calcChain>
</file>

<file path=xl/sharedStrings.xml><?xml version="1.0" encoding="utf-8"?>
<sst xmlns="http://schemas.openxmlformats.org/spreadsheetml/2006/main" count="216" uniqueCount="107">
  <si>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</si>
  <si>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</si>
  <si>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</si>
  <si>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</si>
  <si>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</si>
  <si>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</si>
  <si>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</si>
  <si>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</si>
  <si>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</si>
  <si>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</si>
  <si>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</si>
  <si>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</si>
  <si>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</si>
  <si>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</si>
  <si>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</si>
  <si>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</si>
  <si>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doręczone 06.02.2024</t>
  </si>
  <si>
    <t>doręczone 07.02.2024</t>
  </si>
  <si>
    <t>06.02.01.2024-09.02.2024</t>
  </si>
  <si>
    <t>doręczone 08.02.2024</t>
  </si>
  <si>
    <t>doręczone 09.02.2024</t>
  </si>
  <si>
    <t>PL00397882</t>
  </si>
  <si>
    <t>PL00398150</t>
  </si>
  <si>
    <t>PL00398118</t>
  </si>
  <si>
    <t>PL00398145</t>
  </si>
  <si>
    <t>PL00398233</t>
  </si>
  <si>
    <t>PL00398146</t>
  </si>
  <si>
    <t>PL00398122</t>
  </si>
  <si>
    <t>PL00398117</t>
  </si>
  <si>
    <t>PL00398143</t>
  </si>
  <si>
    <t>PL00398152</t>
  </si>
  <si>
    <t>PL00398142</t>
  </si>
  <si>
    <t>PL00398129</t>
  </si>
  <si>
    <t>PL00398240</t>
  </si>
  <si>
    <t>PL00398126</t>
  </si>
  <si>
    <t>PL00398148</t>
  </si>
  <si>
    <t>PL00398128</t>
  </si>
  <si>
    <t>PL00398266</t>
  </si>
  <si>
    <t>PL00398132</t>
  </si>
  <si>
    <t>PL00398331</t>
  </si>
  <si>
    <t>PL00398429</t>
  </si>
  <si>
    <t>PL00398399</t>
  </si>
  <si>
    <t>PL00398397</t>
  </si>
  <si>
    <t>PL00398327</t>
  </si>
  <si>
    <t>PL00398325</t>
  </si>
  <si>
    <t>PL00398391</t>
  </si>
  <si>
    <t>PL00398400</t>
  </si>
  <si>
    <t>PL00398322</t>
  </si>
  <si>
    <t>PL00398403</t>
  </si>
  <si>
    <t>PL00398315</t>
  </si>
  <si>
    <t>PL00398398</t>
  </si>
  <si>
    <t>PL00398318</t>
  </si>
  <si>
    <t>PL00398330</t>
  </si>
  <si>
    <t>PL00398316</t>
  </si>
  <si>
    <t>PL00398131</t>
  </si>
  <si>
    <t>PL00398324</t>
  </si>
  <si>
    <t>PL00398448</t>
  </si>
  <si>
    <t>PL00398395</t>
  </si>
  <si>
    <t>PL00398133</t>
  </si>
  <si>
    <t>PL00398329</t>
  </si>
  <si>
    <t>PL00398406</t>
  </si>
  <si>
    <t>PL00398319</t>
  </si>
  <si>
    <t>PL00398313</t>
  </si>
  <si>
    <t>PL00398515</t>
  </si>
  <si>
    <t>PL00398542</t>
  </si>
  <si>
    <t>PL00398547</t>
  </si>
  <si>
    <t>PL00398396</t>
  </si>
  <si>
    <t>PL00398628</t>
  </si>
  <si>
    <t>PL00398650</t>
  </si>
  <si>
    <t>PL00398427</t>
  </si>
  <si>
    <t>PL00398644</t>
  </si>
  <si>
    <t>PL00398534</t>
  </si>
  <si>
    <t>PL00398392</t>
  </si>
  <si>
    <t>PL00398649</t>
  </si>
  <si>
    <t>PL00398526</t>
  </si>
  <si>
    <t>PL00398519</t>
  </si>
  <si>
    <t>PL00398545</t>
  </si>
  <si>
    <t>PL00398536</t>
  </si>
  <si>
    <t>PL00398657</t>
  </si>
  <si>
    <t>PL00398520</t>
  </si>
  <si>
    <t>PL00398639</t>
  </si>
  <si>
    <t>PL00398641</t>
  </si>
  <si>
    <t>PL00398653</t>
  </si>
  <si>
    <t>PL00398617</t>
  </si>
  <si>
    <t>PL00398652</t>
  </si>
  <si>
    <t>PL00398640</t>
  </si>
  <si>
    <t>PL00398620</t>
  </si>
  <si>
    <t>PL00398627</t>
  </si>
  <si>
    <t>PL00398645</t>
  </si>
  <si>
    <t>PL00398623</t>
  </si>
  <si>
    <t>PL00398625</t>
  </si>
  <si>
    <t>PL00398548</t>
  </si>
  <si>
    <t>PL00398636</t>
  </si>
  <si>
    <t>PL00398624</t>
  </si>
  <si>
    <t>PL00398551</t>
  </si>
  <si>
    <t>PL00398543</t>
  </si>
  <si>
    <t>PL00398635</t>
  </si>
  <si>
    <t>PL00398642</t>
  </si>
  <si>
    <t>PL00398562</t>
  </si>
  <si>
    <t>PL00398658</t>
  </si>
  <si>
    <t>PL00398647</t>
  </si>
  <si>
    <t>PL00398529</t>
  </si>
  <si>
    <t>PL00398538</t>
  </si>
  <si>
    <t>PL00398532</t>
  </si>
  <si>
    <t>ZA/EUDR-24/000178,ZA/EUDR-24/000293,ZA/EUI-24/0025479,ZA/EUDR-24/000177,ZA/EUDR-24/000137</t>
  </si>
  <si>
    <t>LV01065623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</si>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</sst>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0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4" fillId="0" borderId="0" xfId="15" applyFont="1"/>
    <xf numFmtId="2" fontId="0" fillId="0" borderId="0" xfId="0" applyNumberFormat="1" applyAlignment="1">
      <alignment horizontal="right"/>
    </xf>
    <xf numFmtId="1" fontId="0" fillId="0" borderId="0" xfId="0" applyNumberFormat="1"/>
    <xf numFmtId="0" fontId="11" fillId="0" borderId="0" xfId="14" applyFont="1" applyAlignment="1">
      <alignment horizontal="left"/>
    </xf>
    <xf numFmtId="0" fontId="11" fillId="0" borderId="0" xfId="14" applyFont="1" applyFill="1" applyAlignment="1">
      <alignment horizontal="left"/>
    </xf>
    <xf numFmtId="2" fontId="4" fillId="0" borderId="0" xfId="2" applyNumberFormat="1" applyAlignment="1">
      <alignment horizontal="right"/>
    </xf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24"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16:G33" totalsRowShown="0">
  <autoFilter ref="A16:G33" xr:uid="{FF00F00F-3A06-438B-8C27-21CC27738712}"/>
  <sortState xmlns:xlrd2="http://schemas.microsoft.com/office/spreadsheetml/2017/richdata2" ref="A17:G33">
    <sortCondition ref="C16:C33"/>
  </sortState>
  <tableColumns count="7">
    <tableColumn id="1" xr3:uid="{23CA0931-19EA-4022-A85D-41B7A0D28C1A}" name="MONTH"/>
    <tableColumn id="7" xr3:uid="{3248CB81-C778-47E6-A613-2B39BAC98D52}" name="ZLECENIE" dataDxfId="23" dataCellStyle="Normalny 14"/>
    <tableColumn id="2" xr3:uid="{E09E5A1F-A03D-4AED-B825-8A8DDAC5A357}" name="CMR NUMBER" dataDxfId="22" dataCellStyle="Normalny 15"/>
    <tableColumn id="3" xr3:uid="{6B0FA87A-B129-4FDD-A7A0-D44FB48CA8CB}" name="Total Weight" dataDxfId="6" dataCellStyle="Normalny 15"/>
    <tableColumn id="4" xr3:uid="{25895EC7-1BFF-45AC-81FC-B8BC9BFA1C99}" name="PRICE IN EUR NET" dataDxfId="4" dataCellStyle="Normalny 2"/>
    <tableColumn id="6" xr3:uid="{CB3A7561-2E58-4970-A451-204E25AC249C}" name="WITH FUEL ADD" dataDxfId="5">
      <calculatedColumnFormula>Tabela110431067323245823232423245232342324235235810679[[#This Row],[PRICE IN EUR NET]]+G17*E17</calculatedColumnFormula>
    </tableColumn>
    <tableColumn id="5" xr3:uid="{4B6A1247-087A-4AEC-A04C-DE8D97EE24F5}" name="FUEL ADD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41:G66" totalsRowShown="0">
  <autoFilter ref="A41:G66" xr:uid="{1E8F86E3-B86D-423E-8EF5-97DEDECF2B49}"/>
  <tableColumns count="7">
    <tableColumn id="1" xr3:uid="{0D586682-1E55-4671-8243-4AE4FB31D34C}" name="MONTH"/>
    <tableColumn id="7" xr3:uid="{60056748-9C25-481F-A36A-0E1DB3919DE3}" name="ZLECENIE" dataDxfId="20" dataCellStyle="Normalny 14"/>
    <tableColumn id="2" xr3:uid="{7565674D-C4B7-4CB6-93DC-B21FAE484B38}" name="CMR NUMBER" dataDxfId="3" dataCellStyle="Normalny 14"/>
    <tableColumn id="3" xr3:uid="{45804FBB-87DD-47E4-8510-49DB1A9A1EE7}" name="Total Weight" dataDxfId="2" dataCellStyle="Normalny 15"/>
    <tableColumn id="4" xr3:uid="{5BA32A79-0942-46B4-AA69-9999F941DE37}" name="PRICE IN EUR NET" dataDxfId="0" dataCellStyle="Normalny 2"/>
    <tableColumn id="6" xr3:uid="{415DAA56-4E7F-48AB-AE62-9BA5B5BC7741}" name="WITH FUEL ADD" dataDxfId="1">
      <calculatedColumnFormula>Tabela1104310673232458232324232452323423242352358106793[[#This Row],[PRICE IN EUR NET]]+G42*E42</calculatedColumnFormula>
    </tableColumn>
    <tableColumn id="5" xr3:uid="{8817C261-8DEC-49B2-9738-2152010D9076}" name="FUEL ADD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8" totalsRowShown="0">
  <autoFilter ref="A7:G8" xr:uid="{AB09C13B-D852-45CF-9FB7-ECD052D5385E}"/>
  <tableColumns count="7">
    <tableColumn id="1" xr3:uid="{62555B29-3AEC-4272-975F-0AF3F3EE17DF}" name="MONTH"/>
    <tableColumn id="7" xr3:uid="{8A5AA220-8ED2-477A-A753-00E98D6D35AF}" name="ZLECENIE" dataDxfId="7" dataCellStyle="Normalny 14"/>
    <tableColumn id="2" xr3:uid="{949C5D44-5CCE-47B1-AD34-818F9395F637}" name="CMR NUMBER" dataDxfId="18" dataCellStyle="Normalny 15"/>
    <tableColumn id="3" xr3:uid="{A1AA1BA9-1C7F-4F78-AE08-CB1533C36CE9}" name="Total Weight" dataDxfId="17" dataCellStyle="Normalny 15"/>
    <tableColumn id="4" xr3:uid="{090FE9BD-8BCF-43F0-A6C8-C76C6414055B}" name="PRICE IN EUR NET" dataDxfId="16" dataCellStyle="Normalny 2"/>
    <tableColumn id="6" xr3:uid="{82378B25-A6C3-4436-B740-C52BDD0958DD}" name="WITH FUEL ADD" dataDxfId="15">
      <calculatedColumnFormula>Tabela11043106732324582323242324523234232423523581067[[#This Row],[PRICE IN EUR NET]]+G8*E8</calculatedColumnFormula>
    </tableColumn>
    <tableColumn id="5" xr3:uid="{C3897C57-40D6-4754-B111-59E9EF2898EA}" name="FUEL ADD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74:G115" totalsRowShown="0">
  <autoFilter ref="A74:G115" xr:uid="{4BBB4ACD-4356-43E6-9A02-6C2F6B932B0B}"/>
  <tableColumns count="7">
    <tableColumn id="1" xr3:uid="{7E063B43-156B-4EDA-932F-9117FA00DA96}" name="MONTH"/>
    <tableColumn id="7" xr3:uid="{2EC476F6-46CD-4A3A-913A-195DC4D21828}" name="ZLECENIE" dataDxfId="13" dataCellStyle="Normalny 14"/>
    <tableColumn id="2" xr3:uid="{765F55A7-7BD8-448B-A572-60572B7C1E78}" name="CMR NUMBER" dataDxfId="12" dataCellStyle="Normalny 15"/>
    <tableColumn id="3" xr3:uid="{558FB575-9600-4A80-84F4-ACB24E738D04}" name="Total Weight" dataDxfId="11" dataCellStyle="Normalny 15"/>
    <tableColumn id="4" xr3:uid="{F4DBB3AA-E187-4FB4-806B-03BFF0D1AD05}" name="PRICE IN EUR NET" dataDxfId="10" dataCellStyle="Normalny 2"/>
    <tableColumn id="6" xr3:uid="{E98FF9AD-C9B8-417D-9DCF-215CE4E1C7E6}" name="WITH FUEL ADD" dataDxfId="9">
      <calculatedColumnFormula>Tabela11043106732324582323242324523234232423523581067932[[#This Row],[PRICE IN EUR NET]]+G75*E75</calculatedColumnFormula>
    </tableColumn>
    <tableColumn id="5" xr3:uid="{68A6195F-3490-4B7B-B458-09FCD8BDD153}" name="FUEL ADD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J124"/>
  <sheetViews>
    <sheetView tabSelected="1" topLeftCell="A84" zoomScale="85" zoomScaleNormal="85" workbookViewId="0">
      <selection activeCell="C124" sqref="C124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0" x14ac:dyDescent="0.25">
      <c r="A1" s="2" t="s">
        <v>18</v>
      </c>
      <c r="D1" s="2"/>
    </row>
    <row r="2" spans="1:10" x14ac:dyDescent="0.25">
      <c r="A2" s="2"/>
      <c r="D2" s="2"/>
    </row>
    <row r="5" spans="1:10" x14ac:dyDescent="0.25">
      <c r="A5" s="1" t="s">
        <v>16</v>
      </c>
    </row>
    <row r="7" spans="1:10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0" x14ac:dyDescent="0.25">
      <c r="A8">
        <v>2</v>
      </c>
      <c r="B8" t="s">
        <v>104</v>
      </c>
      <c r="C8" t="s">
        <v>21</v>
      </c>
      <c r="D8" s="15">
        <v>965.43359999999996</v>
      </c>
      <c r="E8" s="14">
        <v>81.149775867646383</v>
      </c>
      <c r="F8" s="7">
        <f>Tabela11043106732324582323242324523234232423523581067[[#This Row],[PRICE IN EUR NET]]+G8*E8</f>
        <v>92.997643144322751</v>
      </c>
      <c r="G8" s="10">
        <v>0.14599999999999999</v>
      </c>
      <c r="I8" s="6"/>
      <c r="J8" t="s">
        <v>14</v>
      </c>
    </row>
    <row r="9" spans="1:10" x14ac:dyDescent="0.25">
      <c r="C9" s="13"/>
      <c r="D9" s="11"/>
      <c r="E9" s="12"/>
      <c r="F9" s="7"/>
      <c r="G9" s="10"/>
    </row>
    <row r="10" spans="1:10" x14ac:dyDescent="0.25">
      <c r="A10" s="2" t="s">
        <v>5</v>
      </c>
      <c r="B10" s="2" t="s">
        <v>6</v>
      </c>
      <c r="C10" s="2" t="s">
        <v>7</v>
      </c>
    </row>
    <row r="11" spans="1:10" x14ac:dyDescent="0.25">
      <c r="A11" s="4">
        <f>SUM(Tabela11043106732324582323242324523234232423523581067[WITH FUEL ADD])</f>
        <v>92.997643144322751</v>
      </c>
      <c r="B11" s="3">
        <v>4.3277999999999999</v>
      </c>
      <c r="C11" s="5">
        <f>A11*B11</f>
        <v>402.47519999999997</v>
      </c>
    </row>
    <row r="14" spans="1:10" x14ac:dyDescent="0.25">
      <c r="A14" s="1" t="s">
        <v>17</v>
      </c>
    </row>
    <row r="16" spans="1:10" x14ac:dyDescent="0.25">
      <c r="A16" t="s">
        <v>0</v>
      </c>
      <c r="B16" t="s">
        <v>9</v>
      </c>
      <c r="C16" t="s">
        <v>1</v>
      </c>
      <c r="D16" t="s">
        <v>2</v>
      </c>
      <c r="E16" s="8" t="s">
        <v>3</v>
      </c>
      <c r="F16" t="s">
        <v>8</v>
      </c>
      <c r="G16" t="s">
        <v>4</v>
      </c>
    </row>
    <row r="17" spans="1:10" x14ac:dyDescent="0.25">
      <c r="A17">
        <v>2</v>
      </c>
      <c r="C17" t="s">
        <v>22</v>
      </c>
      <c r="D17" s="8">
        <v>111.88800000000001</v>
      </c>
      <c r="E17" s="14">
        <v>28.640497294808338</v>
      </c>
      <c r="F17" s="7">
        <f>Tabela110431067323245823232423245232342324235235810679[[#This Row],[PRICE IN EUR NET]]+G17*E17</f>
        <v>32.822009899850357</v>
      </c>
      <c r="G17" s="10">
        <v>0.14599999999999999</v>
      </c>
      <c r="I17" s="6"/>
      <c r="J17" t="s">
        <v>13</v>
      </c>
    </row>
    <row r="18" spans="1:10" x14ac:dyDescent="0.25">
      <c r="A18">
        <v>2</v>
      </c>
      <c r="C18" t="s">
        <v>23</v>
      </c>
      <c r="D18" s="8">
        <v>28.338299999999997</v>
      </c>
      <c r="E18" s="14">
        <v>9.549902152641879</v>
      </c>
      <c r="F18" s="7">
        <f>Tabela110431067323245823232423245232342324235235810679[[#This Row],[PRICE IN EUR NET]]+G18*E18</f>
        <v>10.944187866927594</v>
      </c>
      <c r="G18" s="10">
        <v>0.14599999999999999</v>
      </c>
      <c r="I18" s="6"/>
      <c r="J18" t="s">
        <v>13</v>
      </c>
    </row>
    <row r="19" spans="1:10" x14ac:dyDescent="0.25">
      <c r="A19">
        <v>2</v>
      </c>
      <c r="B19" s="16"/>
      <c r="C19" t="s">
        <v>24</v>
      </c>
      <c r="D19" s="11">
        <v>562.63679999999999</v>
      </c>
      <c r="E19" s="18">
        <v>56.219638540347653</v>
      </c>
      <c r="F19" s="7">
        <f>Tabela110431067323245823232423245232342324235235810679[[#This Row],[PRICE IN EUR NET]]+G19*E19</f>
        <v>64.427705767238407</v>
      </c>
      <c r="G19" s="10">
        <v>0.14599999999999999</v>
      </c>
      <c r="I19" s="6"/>
      <c r="J19" t="s">
        <v>13</v>
      </c>
    </row>
    <row r="20" spans="1:10" x14ac:dyDescent="0.25">
      <c r="A20">
        <v>2</v>
      </c>
      <c r="B20" s="16"/>
      <c r="C20" t="s">
        <v>25</v>
      </c>
      <c r="D20" s="11">
        <v>1817.7804000000001</v>
      </c>
      <c r="E20" s="18">
        <v>157.52964199378383</v>
      </c>
      <c r="F20" s="7">
        <f>Tabela110431067323245823232423245232342324235235810679[[#This Row],[PRICE IN EUR NET]]+G20*E20</f>
        <v>180.52896972487628</v>
      </c>
      <c r="G20" s="10">
        <v>0.14599999999999999</v>
      </c>
      <c r="I20" s="6"/>
      <c r="J20" t="s">
        <v>13</v>
      </c>
    </row>
    <row r="21" spans="1:10" x14ac:dyDescent="0.25">
      <c r="A21">
        <v>2</v>
      </c>
      <c r="C21" t="s">
        <v>26</v>
      </c>
      <c r="D21" s="8">
        <v>151.84800000000001</v>
      </c>
      <c r="E21" s="14">
        <v>28.640497294808338</v>
      </c>
      <c r="F21" s="7">
        <f>Tabela110431067323245823232423245232342324235235810679[[#This Row],[PRICE IN EUR NET]]+G21*E21</f>
        <v>32.822009899850357</v>
      </c>
      <c r="G21" s="10">
        <v>0.14599999999999999</v>
      </c>
      <c r="I21" s="6"/>
      <c r="J21" t="s">
        <v>13</v>
      </c>
    </row>
    <row r="22" spans="1:10" x14ac:dyDescent="0.25">
      <c r="A22">
        <v>2</v>
      </c>
      <c r="B22" s="16"/>
      <c r="C22" t="s">
        <v>27</v>
      </c>
      <c r="D22" s="11">
        <v>969.69600000000003</v>
      </c>
      <c r="E22" s="18">
        <v>85.919189593645683</v>
      </c>
      <c r="F22" s="7">
        <f>Tabela110431067323245823232423245232342324235235810679[[#This Row],[PRICE IN EUR NET]]+G22*E22</f>
        <v>98.463391274317956</v>
      </c>
      <c r="G22" s="10">
        <v>0.14599999999999999</v>
      </c>
      <c r="I22" s="6"/>
      <c r="J22" t="s">
        <v>13</v>
      </c>
    </row>
    <row r="23" spans="1:10" x14ac:dyDescent="0.25">
      <c r="A23">
        <v>2</v>
      </c>
      <c r="B23" s="16"/>
      <c r="C23" t="s">
        <v>28</v>
      </c>
      <c r="D23" s="11">
        <v>334.59839999999997</v>
      </c>
      <c r="E23" s="18">
        <v>38.190399447450211</v>
      </c>
      <c r="F23" s="7">
        <f>Tabela110431067323245823232423245232342324235235810679[[#This Row],[PRICE IN EUR NET]]+G23*E23</f>
        <v>43.766197766777942</v>
      </c>
      <c r="G23" s="10">
        <v>0.14599999999999999</v>
      </c>
      <c r="I23" s="6"/>
      <c r="J23" t="s">
        <v>13</v>
      </c>
    </row>
    <row r="24" spans="1:10" x14ac:dyDescent="0.25">
      <c r="A24">
        <v>2</v>
      </c>
      <c r="C24" t="s">
        <v>29</v>
      </c>
      <c r="D24" s="8">
        <v>1035.7631999999999</v>
      </c>
      <c r="E24" s="14">
        <v>93.880511108553009</v>
      </c>
      <c r="F24" s="7">
        <f>Tabela110431067323245823232423245232342324235235810679[[#This Row],[PRICE IN EUR NET]]+G24*E24</f>
        <v>107.58706573040175</v>
      </c>
      <c r="G24" s="10">
        <v>0.14599999999999999</v>
      </c>
      <c r="I24" s="6"/>
      <c r="J24" t="s">
        <v>13</v>
      </c>
    </row>
    <row r="25" spans="1:10" x14ac:dyDescent="0.25">
      <c r="A25">
        <v>2</v>
      </c>
      <c r="B25" s="16"/>
      <c r="C25" t="s">
        <v>30</v>
      </c>
      <c r="D25" s="11">
        <v>208.85759999999999</v>
      </c>
      <c r="E25" s="18">
        <v>28.640497294808338</v>
      </c>
      <c r="F25" s="7">
        <f>Tabela110431067323245823232423245232342324235235810679[[#This Row],[PRICE IN EUR NET]]+G25*E25</f>
        <v>32.822009899850357</v>
      </c>
      <c r="G25" s="10">
        <v>0.14599999999999999</v>
      </c>
      <c r="I25" s="6"/>
      <c r="J25" t="s">
        <v>13</v>
      </c>
    </row>
    <row r="26" spans="1:10" x14ac:dyDescent="0.25">
      <c r="A26">
        <v>2</v>
      </c>
      <c r="B26" s="16"/>
      <c r="C26" t="s">
        <v>32</v>
      </c>
      <c r="D26" s="11">
        <v>207.792</v>
      </c>
      <c r="E26" s="18">
        <v>47.25682053643375</v>
      </c>
      <c r="F26" s="7">
        <f>Tabela110431067323245823232423245232342324235235810679[[#This Row],[PRICE IN EUR NET]]+G26*E26</f>
        <v>54.156316334753079</v>
      </c>
      <c r="G26" s="10">
        <v>0.14599999999999999</v>
      </c>
      <c r="I26" s="6"/>
      <c r="J26" t="s">
        <v>12</v>
      </c>
    </row>
    <row r="27" spans="1:10" x14ac:dyDescent="0.25">
      <c r="A27">
        <v>2</v>
      </c>
      <c r="B27" s="16"/>
      <c r="C27" t="s">
        <v>33</v>
      </c>
      <c r="D27" s="11">
        <v>489.11040000000003</v>
      </c>
      <c r="E27" s="18">
        <v>57.762173362495687</v>
      </c>
      <c r="F27" s="7">
        <f>Tabela110431067323245823232423245232342324235235810679[[#This Row],[PRICE IN EUR NET]]+G27*E27</f>
        <v>66.195450673420055</v>
      </c>
      <c r="G27" s="10">
        <v>0.14599999999999999</v>
      </c>
      <c r="I27" s="6"/>
      <c r="J27" t="s">
        <v>12</v>
      </c>
    </row>
    <row r="28" spans="1:10" x14ac:dyDescent="0.25">
      <c r="A28">
        <v>2</v>
      </c>
      <c r="B28" s="16"/>
      <c r="C28" t="s">
        <v>34</v>
      </c>
      <c r="D28" s="11">
        <v>570.62879999999996</v>
      </c>
      <c r="E28" s="18">
        <v>89.266720386784868</v>
      </c>
      <c r="F28" s="7">
        <f>Tabela110431067323245823232423245232342324235235810679[[#This Row],[PRICE IN EUR NET]]+G28*E28</f>
        <v>102.29966156325546</v>
      </c>
      <c r="G28" s="10">
        <v>0.14599999999999999</v>
      </c>
      <c r="I28" s="6"/>
      <c r="J28" t="s">
        <v>12</v>
      </c>
    </row>
    <row r="29" spans="1:10" x14ac:dyDescent="0.25">
      <c r="A29">
        <v>2</v>
      </c>
      <c r="B29" s="16"/>
      <c r="C29" t="s">
        <v>36</v>
      </c>
      <c r="D29" s="11">
        <v>265.33439999999996</v>
      </c>
      <c r="E29" s="18">
        <v>47.25682053643375</v>
      </c>
      <c r="F29" s="7">
        <f>Tabela110431067323245823232423245232342324235235810679[[#This Row],[PRICE IN EUR NET]]+G29*E29</f>
        <v>54.156316334753079</v>
      </c>
      <c r="G29" s="10">
        <v>0.14599999999999999</v>
      </c>
      <c r="I29" s="6"/>
      <c r="J29" t="s">
        <v>12</v>
      </c>
    </row>
    <row r="30" spans="1:10" x14ac:dyDescent="0.25">
      <c r="A30">
        <v>2</v>
      </c>
      <c r="B30" s="16"/>
      <c r="C30" t="s">
        <v>37</v>
      </c>
      <c r="D30" s="11">
        <v>32.833799999999997</v>
      </c>
      <c r="E30" s="18">
        <v>11.670311960400598</v>
      </c>
      <c r="F30" s="7">
        <f>Tabela110431067323245823232423245232342324235235810679[[#This Row],[PRICE IN EUR NET]]+G30*E30</f>
        <v>13.374177506619086</v>
      </c>
      <c r="G30" s="10">
        <v>0.14599999999999999</v>
      </c>
      <c r="I30" s="6"/>
      <c r="J30" t="s">
        <v>12</v>
      </c>
    </row>
    <row r="31" spans="1:10" x14ac:dyDescent="0.25">
      <c r="A31">
        <v>2</v>
      </c>
      <c r="B31" s="16"/>
      <c r="C31" t="s">
        <v>31</v>
      </c>
      <c r="D31" s="11">
        <v>543.45600000000002</v>
      </c>
      <c r="E31" s="18">
        <v>56.219638540347653</v>
      </c>
      <c r="F31" s="7">
        <f>Tabela110431067323245823232423245232342324235235810679[[#This Row],[PRICE IN EUR NET]]+G31*E31</f>
        <v>64.427705767238407</v>
      </c>
      <c r="G31" s="10">
        <v>0.14599999999999999</v>
      </c>
      <c r="I31" s="6"/>
      <c r="J31" t="s">
        <v>13</v>
      </c>
    </row>
    <row r="32" spans="1:10" x14ac:dyDescent="0.25">
      <c r="A32">
        <v>2</v>
      </c>
      <c r="C32" t="s">
        <v>35</v>
      </c>
      <c r="D32" s="8">
        <v>366.56639999999999</v>
      </c>
      <c r="E32" s="14">
        <v>28.640497294808338</v>
      </c>
      <c r="F32" s="7">
        <f>Tabela110431067323245823232423245232342324235235810679[[#This Row],[PRICE IN EUR NET]]+G32*E32</f>
        <v>32.822009899850357</v>
      </c>
      <c r="G32" s="10">
        <v>0.14599999999999999</v>
      </c>
      <c r="I32" s="6"/>
      <c r="J32" t="s">
        <v>13</v>
      </c>
    </row>
    <row r="33" spans="1:10" x14ac:dyDescent="0.25">
      <c r="A33">
        <v>2</v>
      </c>
      <c r="C33" t="s">
        <v>38</v>
      </c>
      <c r="D33" s="8">
        <v>517.88159999999993</v>
      </c>
      <c r="E33" s="14">
        <v>53.04017497409923</v>
      </c>
      <c r="F33" s="7">
        <f>Tabela110431067323245823232423245232342324235235810679[[#This Row],[PRICE IN EUR NET]]+G33*E33</f>
        <v>60.784040520317717</v>
      </c>
      <c r="G33" s="10">
        <v>0.14599999999999999</v>
      </c>
      <c r="I33" s="6"/>
      <c r="J33" t="s">
        <v>14</v>
      </c>
    </row>
    <row r="34" spans="1:10" x14ac:dyDescent="0.25">
      <c r="B34" s="16"/>
      <c r="D34" s="11"/>
      <c r="E34" s="12"/>
      <c r="F34" s="7"/>
      <c r="G34" s="10"/>
    </row>
    <row r="35" spans="1:10" x14ac:dyDescent="0.25">
      <c r="A35" s="2" t="s">
        <v>5</v>
      </c>
      <c r="B35" s="2" t="s">
        <v>6</v>
      </c>
      <c r="C35" s="2" t="s">
        <v>7</v>
      </c>
    </row>
    <row r="36" spans="1:10" x14ac:dyDescent="0.25">
      <c r="A36" s="4">
        <f>SUM(Tabela110431067323245823232423245232342324235235810679[WITH FUEL ADD])</f>
        <v>1052.3992264302983</v>
      </c>
      <c r="B36" s="3">
        <v>4.3434999999999997</v>
      </c>
      <c r="C36" s="5">
        <f>A36*B36</f>
        <v>4571.0960400000004</v>
      </c>
    </row>
    <row r="38" spans="1:10" x14ac:dyDescent="0.25">
      <c r="A38" s="4"/>
      <c r="B38" s="3"/>
      <c r="C38" s="5"/>
    </row>
    <row r="39" spans="1:10" x14ac:dyDescent="0.25">
      <c r="A39" s="1" t="s">
        <v>19</v>
      </c>
    </row>
    <row r="41" spans="1:10" x14ac:dyDescent="0.25">
      <c r="A41" t="s">
        <v>0</v>
      </c>
      <c r="B41" t="s">
        <v>9</v>
      </c>
      <c r="C41" t="s">
        <v>1</v>
      </c>
      <c r="D41" t="s">
        <v>2</v>
      </c>
      <c r="E41" s="8" t="s">
        <v>3</v>
      </c>
      <c r="F41" t="s">
        <v>8</v>
      </c>
      <c r="G41" t="s">
        <v>4</v>
      </c>
    </row>
    <row r="42" spans="1:10" x14ac:dyDescent="0.25">
      <c r="A42">
        <v>2</v>
      </c>
      <c r="C42" t="s">
        <v>39</v>
      </c>
      <c r="D42" s="8">
        <v>38.761200000000002</v>
      </c>
      <c r="E42" s="14">
        <v>9.5499930980536512</v>
      </c>
      <c r="F42" s="7">
        <f>Tabela1104310673232458232324232452323423242352358106793[[#This Row],[PRICE IN EUR NET]]+G42*E42</f>
        <v>10.944292090369483</v>
      </c>
      <c r="G42" s="10">
        <v>0.14599999999999999</v>
      </c>
      <c r="I42" s="6"/>
      <c r="J42" t="s">
        <v>13</v>
      </c>
    </row>
    <row r="43" spans="1:10" x14ac:dyDescent="0.25">
      <c r="A43">
        <v>2</v>
      </c>
      <c r="C43" t="s">
        <v>40</v>
      </c>
      <c r="D43" s="8">
        <v>255.744</v>
      </c>
      <c r="E43" s="14">
        <v>28.640776699029129</v>
      </c>
      <c r="F43" s="7">
        <f>Tabela1104310673232458232324232452323423242352358106793[[#This Row],[PRICE IN EUR NET]]+G43*E43</f>
        <v>32.822330097087381</v>
      </c>
      <c r="G43" s="10">
        <v>0.14599999999999999</v>
      </c>
      <c r="I43" s="6"/>
      <c r="J43" t="s">
        <v>14</v>
      </c>
    </row>
    <row r="44" spans="1:10" x14ac:dyDescent="0.25">
      <c r="A44">
        <v>2</v>
      </c>
      <c r="C44" t="s">
        <v>41</v>
      </c>
      <c r="D44" s="8">
        <v>415.584</v>
      </c>
      <c r="E44" s="14">
        <v>47.740762895136434</v>
      </c>
      <c r="F44" s="7">
        <f>Tabela1104310673232458232324232452323423242352358106793[[#This Row],[PRICE IN EUR NET]]+G44*E44</f>
        <v>54.710914277826355</v>
      </c>
      <c r="G44" s="10">
        <v>0.14599999999999999</v>
      </c>
      <c r="I44" s="6"/>
      <c r="J44" t="s">
        <v>14</v>
      </c>
    </row>
    <row r="45" spans="1:10" x14ac:dyDescent="0.25">
      <c r="A45">
        <v>2</v>
      </c>
      <c r="C45" t="s">
        <v>42</v>
      </c>
      <c r="D45" s="8">
        <v>810.38880000000006</v>
      </c>
      <c r="E45" s="14">
        <v>70.54019233423827</v>
      </c>
      <c r="F45" s="7">
        <f>Tabela1104310673232458232324232452323423242352358106793[[#This Row],[PRICE IN EUR NET]]+G45*E45</f>
        <v>80.839060415037054</v>
      </c>
      <c r="G45" s="10">
        <v>0.14599999999999999</v>
      </c>
      <c r="I45" s="6"/>
      <c r="J45" t="s">
        <v>14</v>
      </c>
    </row>
    <row r="46" spans="1:10" x14ac:dyDescent="0.25">
      <c r="A46">
        <v>2</v>
      </c>
      <c r="B46" s="16"/>
      <c r="C46" t="s">
        <v>43</v>
      </c>
      <c r="D46" s="8">
        <v>537.06240000000003</v>
      </c>
      <c r="E46" s="18">
        <v>56.220954309115179</v>
      </c>
      <c r="F46" s="7">
        <f>Tabela1104310673232458232324232452323423242352358106793[[#This Row],[PRICE IN EUR NET]]+G46*E46</f>
        <v>64.429213638245997</v>
      </c>
      <c r="G46" s="10">
        <v>0.14599999999999999</v>
      </c>
      <c r="I46" s="6"/>
      <c r="J46" t="s">
        <v>13</v>
      </c>
    </row>
    <row r="47" spans="1:10" x14ac:dyDescent="0.25">
      <c r="A47">
        <v>2</v>
      </c>
      <c r="B47" s="16"/>
      <c r="C47" t="s">
        <v>44</v>
      </c>
      <c r="D47" s="8">
        <v>1481.1840000000002</v>
      </c>
      <c r="E47" s="18">
        <v>124.11079924538721</v>
      </c>
      <c r="F47" s="7">
        <f>Tabela1104310673232458232324232452323423242352358106793[[#This Row],[PRICE IN EUR NET]]+G47*E47</f>
        <v>142.23097593521373</v>
      </c>
      <c r="G47" s="10">
        <v>0.14599999999999999</v>
      </c>
      <c r="I47" s="6"/>
      <c r="J47" t="s">
        <v>13</v>
      </c>
    </row>
    <row r="48" spans="1:10" x14ac:dyDescent="0.25">
      <c r="A48">
        <v>2</v>
      </c>
      <c r="B48" s="16"/>
      <c r="C48" t="s">
        <v>45</v>
      </c>
      <c r="D48" s="8">
        <v>1801.3968</v>
      </c>
      <c r="E48" s="18">
        <v>157.53002346661762</v>
      </c>
      <c r="F48" s="7">
        <f>Tabela1104310673232458232324232452323423242352358106793[[#This Row],[PRICE IN EUR NET]]+G48*E48</f>
        <v>180.52940689274379</v>
      </c>
      <c r="G48" s="10">
        <v>0.14599999999999999</v>
      </c>
      <c r="I48" s="6"/>
      <c r="J48" t="s">
        <v>13</v>
      </c>
    </row>
    <row r="49" spans="1:10" x14ac:dyDescent="0.25">
      <c r="A49">
        <v>2</v>
      </c>
      <c r="B49" s="16"/>
      <c r="C49" t="s">
        <v>46</v>
      </c>
      <c r="D49" s="8">
        <v>59.6736</v>
      </c>
      <c r="E49" s="18">
        <v>28.640776699029129</v>
      </c>
      <c r="F49" s="7">
        <f>Tabela1104310673232458232324232452323423242352358106793[[#This Row],[PRICE IN EUR NET]]+G49*E49</f>
        <v>32.822330097087381</v>
      </c>
      <c r="G49" s="10">
        <v>0.14599999999999999</v>
      </c>
      <c r="I49" s="6"/>
      <c r="J49" t="s">
        <v>13</v>
      </c>
    </row>
    <row r="50" spans="1:10" x14ac:dyDescent="0.25">
      <c r="A50">
        <v>2</v>
      </c>
      <c r="B50" s="16"/>
      <c r="C50" t="s">
        <v>105</v>
      </c>
      <c r="D50" s="8">
        <v>20.978999999999999</v>
      </c>
      <c r="E50" s="18">
        <v>9.5499930980536512</v>
      </c>
      <c r="F50" s="7">
        <f>Tabela1104310673232458232324232452323423242352358106793[[#This Row],[PRICE IN EUR NET]]+G50*E50</f>
        <v>10.944292090369483</v>
      </c>
      <c r="G50" s="10">
        <v>0.14599999999999999</v>
      </c>
      <c r="I50" s="6"/>
      <c r="J50" t="s">
        <v>106</v>
      </c>
    </row>
    <row r="51" spans="1:10" x14ac:dyDescent="0.25">
      <c r="A51">
        <v>2</v>
      </c>
      <c r="B51" s="17"/>
      <c r="C51" t="s">
        <v>47</v>
      </c>
      <c r="D51" s="8">
        <v>1173.2256</v>
      </c>
      <c r="E51" s="19">
        <v>105.02001564441174</v>
      </c>
      <c r="F51" s="7">
        <f>Tabela1104310673232458232324232452323423242352358106793[[#This Row],[PRICE IN EUR NET]]+G51*E51</f>
        <v>120.35293792849586</v>
      </c>
      <c r="G51" s="10">
        <v>0.14599999999999999</v>
      </c>
      <c r="I51" s="6"/>
      <c r="J51" t="s">
        <v>13</v>
      </c>
    </row>
    <row r="52" spans="1:10" x14ac:dyDescent="0.25">
      <c r="A52">
        <v>2</v>
      </c>
      <c r="B52" s="16"/>
      <c r="C52" t="s">
        <v>48</v>
      </c>
      <c r="D52" s="8">
        <v>15.984</v>
      </c>
      <c r="E52" s="18">
        <v>9.5499930980536512</v>
      </c>
      <c r="F52" s="7">
        <f>Tabela1104310673232458232324232452323423242352358106793[[#This Row],[PRICE IN EUR NET]]+G52*E52</f>
        <v>10.944292090369483</v>
      </c>
      <c r="G52" s="10">
        <v>0.14599999999999999</v>
      </c>
      <c r="I52" s="6"/>
      <c r="J52" t="s">
        <v>13</v>
      </c>
    </row>
    <row r="53" spans="1:10" x14ac:dyDescent="0.25">
      <c r="A53">
        <v>2</v>
      </c>
      <c r="B53" s="16"/>
      <c r="C53" t="s">
        <v>50</v>
      </c>
      <c r="D53" s="8">
        <v>27.972000000000001</v>
      </c>
      <c r="E53" s="18">
        <v>9.5499930980536512</v>
      </c>
      <c r="F53" s="7">
        <f>Tabela1104310673232458232324232452323423242352358106793[[#This Row],[PRICE IN EUR NET]]+G53*E53</f>
        <v>10.944292090369483</v>
      </c>
      <c r="G53" s="10">
        <v>0.14599999999999999</v>
      </c>
      <c r="I53" s="6"/>
      <c r="J53" t="s">
        <v>14</v>
      </c>
    </row>
    <row r="54" spans="1:10" x14ac:dyDescent="0.25">
      <c r="A54">
        <v>2</v>
      </c>
      <c r="B54" s="16"/>
      <c r="C54" t="s">
        <v>52</v>
      </c>
      <c r="D54" s="8">
        <v>1099.6992</v>
      </c>
      <c r="E54" s="18">
        <v>93.880274237334945</v>
      </c>
      <c r="F54" s="7">
        <f>Tabela1104310673232458232324232452323423242352358106793[[#This Row],[PRICE IN EUR NET]]+G54*E54</f>
        <v>107.58679427598585</v>
      </c>
      <c r="G54" s="10">
        <v>0.14599999999999999</v>
      </c>
      <c r="I54" s="6"/>
      <c r="J54" t="s">
        <v>13</v>
      </c>
    </row>
    <row r="55" spans="1:10" x14ac:dyDescent="0.25">
      <c r="A55">
        <v>2</v>
      </c>
      <c r="B55" s="16"/>
      <c r="C55" t="s">
        <v>54</v>
      </c>
      <c r="D55" s="8">
        <v>239.76</v>
      </c>
      <c r="E55" s="18">
        <v>28.640776699029129</v>
      </c>
      <c r="F55" s="7">
        <f>Tabela1104310673232458232324232452323423242352358106793[[#This Row],[PRICE IN EUR NET]]+G55*E55</f>
        <v>32.822330097087381</v>
      </c>
      <c r="G55" s="10">
        <v>0.14599999999999999</v>
      </c>
      <c r="I55" s="6"/>
      <c r="J55" t="s">
        <v>14</v>
      </c>
    </row>
    <row r="56" spans="1:10" x14ac:dyDescent="0.25">
      <c r="A56">
        <v>2</v>
      </c>
      <c r="B56" s="16"/>
      <c r="C56" t="s">
        <v>55</v>
      </c>
      <c r="D56" s="8">
        <v>469.92959999999999</v>
      </c>
      <c r="E56" s="18">
        <v>47.740762895136434</v>
      </c>
      <c r="F56" s="7">
        <f>Tabela1104310673232458232324232452323423242352358106793[[#This Row],[PRICE IN EUR NET]]+G56*E56</f>
        <v>54.710914277826355</v>
      </c>
      <c r="G56" s="10">
        <v>0.14599999999999999</v>
      </c>
      <c r="I56" s="6"/>
      <c r="J56" t="s">
        <v>13</v>
      </c>
    </row>
    <row r="57" spans="1:10" x14ac:dyDescent="0.25">
      <c r="A57">
        <v>2</v>
      </c>
      <c r="B57" s="16"/>
      <c r="C57" t="s">
        <v>49</v>
      </c>
      <c r="D57" s="8">
        <v>670.26239999999996</v>
      </c>
      <c r="E57" s="18">
        <v>73.51263056181844</v>
      </c>
      <c r="F57" s="7">
        <f>Tabela1104310673232458232324232452323423242352358106793[[#This Row],[PRICE IN EUR NET]]+G57*E57</f>
        <v>84.245474623843933</v>
      </c>
      <c r="G57" s="10">
        <v>0.14599999999999999</v>
      </c>
      <c r="I57" s="6"/>
      <c r="J57" t="s">
        <v>12</v>
      </c>
    </row>
    <row r="58" spans="1:10" x14ac:dyDescent="0.25">
      <c r="A58">
        <v>2</v>
      </c>
      <c r="B58" s="16"/>
      <c r="C58" t="s">
        <v>51</v>
      </c>
      <c r="D58" s="8">
        <v>735.26400000000001</v>
      </c>
      <c r="E58" s="18">
        <v>89.26517277872361</v>
      </c>
      <c r="F58" s="7">
        <f>Tabela1104310673232458232324232452323423242352358106793[[#This Row],[PRICE IN EUR NET]]+G58*E58</f>
        <v>102.29788800441726</v>
      </c>
      <c r="G58" s="10">
        <v>0.14599999999999999</v>
      </c>
      <c r="I58" s="6"/>
      <c r="J58" t="s">
        <v>12</v>
      </c>
    </row>
    <row r="59" spans="1:10" x14ac:dyDescent="0.25">
      <c r="A59">
        <v>2</v>
      </c>
      <c r="B59" s="16"/>
      <c r="C59" t="s">
        <v>53</v>
      </c>
      <c r="D59" s="8">
        <v>543.45600000000002</v>
      </c>
      <c r="E59" s="18">
        <v>68.264850687893997</v>
      </c>
      <c r="F59" s="7">
        <f>Tabela1104310673232458232324232452323423242352358106793[[#This Row],[PRICE IN EUR NET]]+G59*E59</f>
        <v>78.231518888326519</v>
      </c>
      <c r="G59" s="10">
        <v>0.14599999999999999</v>
      </c>
      <c r="I59" s="6"/>
      <c r="J59" t="s">
        <v>12</v>
      </c>
    </row>
    <row r="60" spans="1:10" x14ac:dyDescent="0.25">
      <c r="A60">
        <v>2</v>
      </c>
      <c r="B60" s="16"/>
      <c r="C60" t="s">
        <v>60</v>
      </c>
      <c r="D60" s="8">
        <v>13.2201</v>
      </c>
      <c r="E60" s="18">
        <v>11.668890627156859</v>
      </c>
      <c r="F60" s="7">
        <f>Tabela1104310673232458232324232452323423242352358106793[[#This Row],[PRICE IN EUR NET]]+G60*E60</f>
        <v>13.37254865872176</v>
      </c>
      <c r="G60" s="10">
        <v>0.14599999999999999</v>
      </c>
      <c r="I60" s="6"/>
      <c r="J60" t="s">
        <v>12</v>
      </c>
    </row>
    <row r="61" spans="1:10" x14ac:dyDescent="0.25">
      <c r="A61">
        <v>2</v>
      </c>
      <c r="B61" s="16"/>
      <c r="C61" t="s">
        <v>61</v>
      </c>
      <c r="D61" s="8">
        <v>11.988</v>
      </c>
      <c r="E61" s="18">
        <v>12.835319560115954</v>
      </c>
      <c r="F61" s="7">
        <f>Tabela1104310673232458232324232452323423242352358106793[[#This Row],[PRICE IN EUR NET]]+G61*E61</f>
        <v>14.709276215892883</v>
      </c>
      <c r="G61" s="10">
        <v>0.14599999999999999</v>
      </c>
      <c r="I61" s="6"/>
      <c r="J61" t="s">
        <v>12</v>
      </c>
    </row>
    <row r="62" spans="1:10" x14ac:dyDescent="0.25">
      <c r="A62">
        <v>2</v>
      </c>
      <c r="B62" s="16"/>
      <c r="C62" t="s">
        <v>62</v>
      </c>
      <c r="D62" s="8">
        <v>221.6448</v>
      </c>
      <c r="E62" s="18">
        <v>47.255326001932552</v>
      </c>
      <c r="F62" s="7">
        <f>Tabela1104310673232458232324232452323423242352358106793[[#This Row],[PRICE IN EUR NET]]+G62*E62</f>
        <v>54.154603598214706</v>
      </c>
      <c r="G62" s="10">
        <v>0.14599999999999999</v>
      </c>
      <c r="I62" s="6"/>
      <c r="J62" t="s">
        <v>12</v>
      </c>
    </row>
    <row r="63" spans="1:10" x14ac:dyDescent="0.25">
      <c r="A63">
        <v>2</v>
      </c>
      <c r="B63" s="16"/>
      <c r="C63" t="s">
        <v>56</v>
      </c>
      <c r="D63" s="8">
        <v>319.68</v>
      </c>
      <c r="E63" s="18">
        <v>52.514609119771777</v>
      </c>
      <c r="F63" s="7">
        <f>Tabela1104310673232458232324232452323423242352358106793[[#This Row],[PRICE IN EUR NET]]+G63*E63</f>
        <v>60.181742051258453</v>
      </c>
      <c r="G63" s="10">
        <v>0.14599999999999999</v>
      </c>
      <c r="I63" s="6"/>
      <c r="J63" t="s">
        <v>12</v>
      </c>
    </row>
    <row r="64" spans="1:10" x14ac:dyDescent="0.25">
      <c r="A64">
        <v>2</v>
      </c>
      <c r="B64" s="16"/>
      <c r="C64" t="s">
        <v>57</v>
      </c>
      <c r="D64" s="8">
        <v>463.53599999999994</v>
      </c>
      <c r="E64" s="18">
        <v>47.740762895136434</v>
      </c>
      <c r="F64" s="7">
        <f>Tabela1104310673232458232324232452323423242352358106793[[#This Row],[PRICE IN EUR NET]]+G64*E64</f>
        <v>54.710914277826355</v>
      </c>
      <c r="G64" s="10">
        <v>0.14599999999999999</v>
      </c>
      <c r="I64" s="6"/>
      <c r="J64" t="s">
        <v>13</v>
      </c>
    </row>
    <row r="65" spans="1:10" x14ac:dyDescent="0.25">
      <c r="A65">
        <v>2</v>
      </c>
      <c r="B65" s="16"/>
      <c r="C65" t="s">
        <v>58</v>
      </c>
      <c r="D65" s="8">
        <v>289.84319999999997</v>
      </c>
      <c r="E65" s="18">
        <v>28.640776699029129</v>
      </c>
      <c r="F65" s="7">
        <f>Tabela1104310673232458232324232452323423242352358106793[[#This Row],[PRICE IN EUR NET]]+G65*E65</f>
        <v>32.822330097087381</v>
      </c>
      <c r="G65" s="10">
        <v>0.14599999999999999</v>
      </c>
      <c r="I65" s="6"/>
      <c r="J65" t="s">
        <v>14</v>
      </c>
    </row>
    <row r="66" spans="1:10" x14ac:dyDescent="0.25">
      <c r="A66">
        <v>2</v>
      </c>
      <c r="B66" s="16"/>
      <c r="C66" t="s">
        <v>59</v>
      </c>
      <c r="D66" s="8">
        <v>434.76480000000004</v>
      </c>
      <c r="E66" s="18">
        <v>47.740762895136434</v>
      </c>
      <c r="F66" s="7">
        <f>Tabela1104310673232458232324232452323423242352358106793[[#This Row],[PRICE IN EUR NET]]+G66*E66</f>
        <v>54.710914277826355</v>
      </c>
      <c r="G66" s="10">
        <v>0.14599999999999999</v>
      </c>
      <c r="I66" s="6"/>
      <c r="J66" t="s">
        <v>13</v>
      </c>
    </row>
    <row r="67" spans="1:10" x14ac:dyDescent="0.25">
      <c r="B67" s="16"/>
      <c r="C67" s="13"/>
      <c r="D67" s="11"/>
      <c r="E67" s="12"/>
      <c r="F67" s="7"/>
      <c r="G67" s="10"/>
    </row>
    <row r="68" spans="1:10" x14ac:dyDescent="0.25">
      <c r="A68" s="2" t="s">
        <v>5</v>
      </c>
      <c r="B68" s="2" t="s">
        <v>6</v>
      </c>
      <c r="C68" s="2" t="s">
        <v>7</v>
      </c>
    </row>
    <row r="69" spans="1:10" x14ac:dyDescent="0.25">
      <c r="A69" s="4">
        <f>SUM(Tabela1104310673232458232324232452323423242352358106793[WITH FUEL ADD])</f>
        <v>1497.0715869875305</v>
      </c>
      <c r="B69" s="3">
        <v>4.3465999999999996</v>
      </c>
      <c r="C69" s="5">
        <f>A69*B69</f>
        <v>6507.1713599999994</v>
      </c>
    </row>
    <row r="71" spans="1:10" x14ac:dyDescent="0.25">
      <c r="A71" s="4"/>
      <c r="B71" s="3"/>
      <c r="C71" s="5"/>
    </row>
    <row r="72" spans="1:10" x14ac:dyDescent="0.25">
      <c r="A72" s="1" t="s">
        <v>20</v>
      </c>
    </row>
    <row r="74" spans="1:10" x14ac:dyDescent="0.25">
      <c r="A74" t="s">
        <v>0</v>
      </c>
      <c r="B74" t="s">
        <v>9</v>
      </c>
      <c r="C74" t="s">
        <v>1</v>
      </c>
      <c r="D74" t="s">
        <v>2</v>
      </c>
      <c r="E74" s="8" t="s">
        <v>3</v>
      </c>
      <c r="F74" t="s">
        <v>8</v>
      </c>
      <c r="G74" t="s">
        <v>4</v>
      </c>
    </row>
    <row r="75" spans="1:10" x14ac:dyDescent="0.25">
      <c r="A75">
        <v>2</v>
      </c>
      <c r="C75" t="s">
        <v>63</v>
      </c>
      <c r="D75" s="8">
        <v>239.76</v>
      </c>
      <c r="E75" s="14">
        <v>28.64047503970172</v>
      </c>
      <c r="F75" s="7">
        <f>Tabela11043106732324582323242324523234232423523581067932[[#This Row],[PRICE IN EUR NET]]+G75*E75</f>
        <v>32.82198439549817</v>
      </c>
      <c r="G75" s="10">
        <v>0.14599999999999999</v>
      </c>
      <c r="I75" s="6"/>
      <c r="J75" t="s">
        <v>13</v>
      </c>
    </row>
    <row r="76" spans="1:10" x14ac:dyDescent="0.25">
      <c r="A76">
        <v>2</v>
      </c>
      <c r="C76" t="s">
        <v>64</v>
      </c>
      <c r="D76" s="8">
        <v>143.85599999999999</v>
      </c>
      <c r="E76" s="14">
        <v>28.64047503970172</v>
      </c>
      <c r="F76" s="7">
        <f>Tabela11043106732324582323242324523234232423523581067932[[#This Row],[PRICE IN EUR NET]]+G76*E76</f>
        <v>32.82198439549817</v>
      </c>
      <c r="G76" s="10">
        <v>0.14599999999999999</v>
      </c>
      <c r="I76" s="6"/>
      <c r="J76" t="s">
        <v>13</v>
      </c>
    </row>
    <row r="77" spans="1:10" x14ac:dyDescent="0.25">
      <c r="A77">
        <v>2</v>
      </c>
      <c r="C77" t="s">
        <v>65</v>
      </c>
      <c r="D77" s="8">
        <v>20.978999999999999</v>
      </c>
      <c r="E77" s="14">
        <v>9.5491265621763457</v>
      </c>
      <c r="F77" s="7">
        <f>Tabela11043106732324582323242324523234232423523581067932[[#This Row],[PRICE IN EUR NET]]+G77*E77</f>
        <v>10.943299040254093</v>
      </c>
      <c r="G77" s="10">
        <v>0.14599999999999999</v>
      </c>
      <c r="I77" s="6"/>
      <c r="J77" t="s">
        <v>13</v>
      </c>
    </row>
    <row r="78" spans="1:10" x14ac:dyDescent="0.25">
      <c r="A78">
        <v>2</v>
      </c>
      <c r="C78" t="s">
        <v>66</v>
      </c>
      <c r="D78" s="8">
        <v>43.7562</v>
      </c>
      <c r="E78" s="14">
        <v>15.915210936960575</v>
      </c>
      <c r="F78" s="7">
        <f>Tabela11043106732324582323242324523234232423523581067932[[#This Row],[PRICE IN EUR NET]]+G78*E78</f>
        <v>18.238831733756818</v>
      </c>
      <c r="G78" s="10">
        <v>0.14599999999999999</v>
      </c>
      <c r="I78" s="6"/>
      <c r="J78" t="s">
        <v>14</v>
      </c>
    </row>
    <row r="79" spans="1:10" x14ac:dyDescent="0.25">
      <c r="A79">
        <v>2</v>
      </c>
      <c r="C79" t="s">
        <v>67</v>
      </c>
      <c r="D79" s="8">
        <v>135.864</v>
      </c>
      <c r="E79" s="14">
        <v>28.64047503970172</v>
      </c>
      <c r="F79" s="7">
        <f>Tabela11043106732324582323242324523234232423523581067932[[#This Row],[PRICE IN EUR NET]]+G79*E79</f>
        <v>32.82198439549817</v>
      </c>
      <c r="G79" s="10">
        <v>0.14599999999999999</v>
      </c>
      <c r="I79" s="6"/>
      <c r="J79" t="s">
        <v>14</v>
      </c>
    </row>
    <row r="80" spans="1:10" x14ac:dyDescent="0.25">
      <c r="A80">
        <v>2</v>
      </c>
      <c r="C80" t="s">
        <v>68</v>
      </c>
      <c r="D80" s="8">
        <v>300.49919999999997</v>
      </c>
      <c r="E80" s="14">
        <v>38.189601601878067</v>
      </c>
      <c r="F80" s="7">
        <f>Tabela11043106732324582323242324523234232423523581067932[[#This Row],[PRICE IN EUR NET]]+G80*E80</f>
        <v>43.765283435752266</v>
      </c>
      <c r="G80" s="10">
        <v>0.14599999999999999</v>
      </c>
      <c r="I80" s="6"/>
      <c r="J80" t="s">
        <v>14</v>
      </c>
    </row>
    <row r="81" spans="1:10" x14ac:dyDescent="0.25">
      <c r="A81">
        <v>2</v>
      </c>
      <c r="C81" t="s">
        <v>69</v>
      </c>
      <c r="D81" s="8">
        <v>3396.0672</v>
      </c>
      <c r="E81" s="14">
        <v>380.05017376694514</v>
      </c>
      <c r="F81" s="7">
        <f>Tabela11043106732324582323242324523234232423523581067932[[#This Row],[PRICE IN EUR NET]]+G81*E81</f>
        <v>435.53749913691911</v>
      </c>
      <c r="G81" s="10">
        <v>0.14599999999999999</v>
      </c>
      <c r="I81" s="6"/>
      <c r="J81" t="s">
        <v>15</v>
      </c>
    </row>
    <row r="82" spans="1:10" x14ac:dyDescent="0.25">
      <c r="A82">
        <v>2</v>
      </c>
      <c r="C82" t="s">
        <v>70</v>
      </c>
      <c r="D82" s="8">
        <v>260.00640000000004</v>
      </c>
      <c r="E82" s="14">
        <v>28.64047503970172</v>
      </c>
      <c r="F82" s="7">
        <f>Tabela11043106732324582323242324523234232423523581067932[[#This Row],[PRICE IN EUR NET]]+G82*E82</f>
        <v>32.82198439549817</v>
      </c>
      <c r="G82" s="10">
        <v>0.14599999999999999</v>
      </c>
      <c r="I82" s="6"/>
      <c r="J82" t="s">
        <v>14</v>
      </c>
    </row>
    <row r="83" spans="1:10" x14ac:dyDescent="0.25">
      <c r="A83">
        <v>2</v>
      </c>
      <c r="C83" t="s">
        <v>71</v>
      </c>
      <c r="D83" s="8">
        <v>11.988</v>
      </c>
      <c r="E83" s="14">
        <v>9.5491265621763457</v>
      </c>
      <c r="F83" s="7">
        <f>Tabela11043106732324582323242324523234232423523581067932[[#This Row],[PRICE IN EUR NET]]+G83*E83</f>
        <v>10.943299040254093</v>
      </c>
      <c r="G83" s="10">
        <v>0.14599999999999999</v>
      </c>
      <c r="I83" s="6"/>
      <c r="J83" t="s">
        <v>13</v>
      </c>
    </row>
    <row r="84" spans="1:10" x14ac:dyDescent="0.25">
      <c r="A84">
        <v>2</v>
      </c>
      <c r="C84" t="s">
        <v>73</v>
      </c>
      <c r="D84" s="8">
        <v>163.0368</v>
      </c>
      <c r="E84" s="14">
        <v>28.64047503970172</v>
      </c>
      <c r="F84" s="7">
        <f>Tabela11043106732324582323242324523234232423523581067932[[#This Row],[PRICE IN EUR NET]]+G84*E84</f>
        <v>32.82198439549817</v>
      </c>
      <c r="G84" s="10">
        <v>0.14599999999999999</v>
      </c>
      <c r="I84" s="6"/>
      <c r="J84" t="s">
        <v>14</v>
      </c>
    </row>
    <row r="85" spans="1:10" x14ac:dyDescent="0.25">
      <c r="A85">
        <v>2</v>
      </c>
      <c r="C85" t="s">
        <v>74</v>
      </c>
      <c r="D85" s="8">
        <v>2401.3962000000001</v>
      </c>
      <c r="E85" s="14">
        <v>200.49022992473937</v>
      </c>
      <c r="F85" s="7">
        <f>Tabela11043106732324582323242324523234232423523581067932[[#This Row],[PRICE IN EUR NET]]+G85*E85</f>
        <v>229.7618034937513</v>
      </c>
      <c r="G85" s="10">
        <v>0.14599999999999999</v>
      </c>
      <c r="I85" s="6"/>
      <c r="J85" t="s">
        <v>13</v>
      </c>
    </row>
    <row r="86" spans="1:10" x14ac:dyDescent="0.25">
      <c r="A86">
        <v>2</v>
      </c>
      <c r="C86" t="s">
        <v>75</v>
      </c>
      <c r="D86" s="8">
        <v>527.47199999999998</v>
      </c>
      <c r="E86" s="14">
        <v>56.2199360169394</v>
      </c>
      <c r="F86" s="7">
        <f>Tabela11043106732324582323242324523234232423523581067932[[#This Row],[PRICE IN EUR NET]]+G86*E86</f>
        <v>64.428046675412546</v>
      </c>
      <c r="G86" s="10">
        <v>0.14599999999999999</v>
      </c>
      <c r="I86" s="6"/>
      <c r="J86" t="s">
        <v>13</v>
      </c>
    </row>
    <row r="87" spans="1:10" x14ac:dyDescent="0.25">
      <c r="A87">
        <v>2</v>
      </c>
      <c r="C87" t="s">
        <v>76</v>
      </c>
      <c r="D87" s="8">
        <v>399.59999999999997</v>
      </c>
      <c r="E87" s="14">
        <v>38.189601601878067</v>
      </c>
      <c r="F87" s="7">
        <f>Tabela11043106732324582323242324523234232423523581067932[[#This Row],[PRICE IN EUR NET]]+G87*E87</f>
        <v>43.765283435752266</v>
      </c>
      <c r="G87" s="10">
        <v>0.14599999999999999</v>
      </c>
      <c r="I87" s="6"/>
      <c r="J87" t="s">
        <v>13</v>
      </c>
    </row>
    <row r="88" spans="1:10" x14ac:dyDescent="0.25">
      <c r="A88">
        <v>2</v>
      </c>
      <c r="C88" t="s">
        <v>77</v>
      </c>
      <c r="D88" s="8">
        <v>116.6832</v>
      </c>
      <c r="E88" s="14">
        <v>28.64047503970172</v>
      </c>
      <c r="F88" s="7">
        <f>Tabela11043106732324582323242324523234232423523581067932[[#This Row],[PRICE IN EUR NET]]+G88*E88</f>
        <v>32.82198439549817</v>
      </c>
      <c r="G88" s="10">
        <v>0.14599999999999999</v>
      </c>
      <c r="I88" s="6"/>
      <c r="J88" t="s">
        <v>13</v>
      </c>
    </row>
    <row r="89" spans="1:10" x14ac:dyDescent="0.25">
      <c r="A89">
        <v>2</v>
      </c>
      <c r="C89" t="s">
        <v>78</v>
      </c>
      <c r="D89" s="8">
        <v>39.96</v>
      </c>
      <c r="E89" s="14">
        <v>15.910607839075697</v>
      </c>
      <c r="F89" s="7">
        <f>Tabela11043106732324582323242324523234232423523581067932[[#This Row],[PRICE IN EUR NET]]+G89*E89</f>
        <v>18.23355658358075</v>
      </c>
      <c r="G89" s="10">
        <v>0.14599999999999999</v>
      </c>
      <c r="I89" s="6"/>
      <c r="J89" t="s">
        <v>14</v>
      </c>
    </row>
    <row r="90" spans="1:10" x14ac:dyDescent="0.25">
      <c r="A90">
        <v>2</v>
      </c>
      <c r="C90" t="s">
        <v>79</v>
      </c>
      <c r="D90" s="8">
        <v>127.872</v>
      </c>
      <c r="E90" s="14">
        <v>28.64047503970172</v>
      </c>
      <c r="F90" s="7">
        <f>Tabela11043106732324582323242324523234232423523581067932[[#This Row],[PRICE IN EUR NET]]+G90*E90</f>
        <v>32.82198439549817</v>
      </c>
      <c r="G90" s="10">
        <v>0.14599999999999999</v>
      </c>
      <c r="I90" s="6"/>
      <c r="J90" t="s">
        <v>14</v>
      </c>
    </row>
    <row r="91" spans="1:10" x14ac:dyDescent="0.25">
      <c r="A91">
        <v>2</v>
      </c>
      <c r="C91" t="s">
        <v>80</v>
      </c>
      <c r="D91" s="8">
        <v>370.8288</v>
      </c>
      <c r="E91" s="14">
        <v>38.189601601878067</v>
      </c>
      <c r="F91" s="7">
        <f>Tabela11043106732324582323242324523234232423523581067932[[#This Row],[PRICE IN EUR NET]]+G91*E91</f>
        <v>43.765283435752266</v>
      </c>
      <c r="G91" s="10">
        <v>0.14599999999999999</v>
      </c>
      <c r="I91" s="6"/>
      <c r="J91" t="s">
        <v>14</v>
      </c>
    </row>
    <row r="92" spans="1:10" x14ac:dyDescent="0.25">
      <c r="A92">
        <v>2</v>
      </c>
      <c r="B92" s="16"/>
      <c r="C92" t="s">
        <v>81</v>
      </c>
      <c r="D92" s="11">
        <v>43.190100000000001</v>
      </c>
      <c r="E92" s="18">
        <v>15.910607839075697</v>
      </c>
      <c r="F92" s="7">
        <f>Tabela11043106732324582323242324523234232423523581067932[[#This Row],[PRICE IN EUR NET]]+G92*E92</f>
        <v>18.23355658358075</v>
      </c>
      <c r="G92" s="10">
        <v>0.14599999999999999</v>
      </c>
      <c r="I92" s="6"/>
      <c r="J92" t="s">
        <v>14</v>
      </c>
    </row>
    <row r="93" spans="1:10" x14ac:dyDescent="0.25">
      <c r="A93">
        <v>2</v>
      </c>
      <c r="B93" s="16"/>
      <c r="C93" t="s">
        <v>82</v>
      </c>
      <c r="D93" s="11">
        <v>309.024</v>
      </c>
      <c r="E93" s="18">
        <v>38.189601601878067</v>
      </c>
      <c r="F93" s="7">
        <f>Tabela11043106732324582323242324523234232423523581067932[[#This Row],[PRICE IN EUR NET]]+G93*E93</f>
        <v>43.765283435752266</v>
      </c>
      <c r="G93" s="10">
        <v>0.14599999999999999</v>
      </c>
      <c r="I93" s="6"/>
      <c r="J93" t="s">
        <v>14</v>
      </c>
    </row>
    <row r="94" spans="1:10" x14ac:dyDescent="0.25">
      <c r="A94">
        <v>2</v>
      </c>
      <c r="B94" s="16"/>
      <c r="C94" t="s">
        <v>83</v>
      </c>
      <c r="D94" s="11">
        <v>559.43999999999994</v>
      </c>
      <c r="E94" s="18">
        <v>68.263941632718826</v>
      </c>
      <c r="F94" s="7">
        <f>Tabela11043106732324582323242324523234232423523581067932[[#This Row],[PRICE IN EUR NET]]+G94*E94</f>
        <v>78.23047711109578</v>
      </c>
      <c r="G94" s="10">
        <v>0.14599999999999999</v>
      </c>
      <c r="I94" s="6"/>
      <c r="J94" t="s">
        <v>12</v>
      </c>
    </row>
    <row r="95" spans="1:10" x14ac:dyDescent="0.25">
      <c r="A95">
        <v>2</v>
      </c>
      <c r="B95" s="16"/>
      <c r="C95" t="s">
        <v>84</v>
      </c>
      <c r="D95" s="11">
        <v>116.6832</v>
      </c>
      <c r="E95" s="18">
        <v>28.64047503970172</v>
      </c>
      <c r="F95" s="7">
        <f>Tabela11043106732324582323242324523234232423523581067932[[#This Row],[PRICE IN EUR NET]]+G95*E95</f>
        <v>32.82198439549817</v>
      </c>
      <c r="G95" s="10">
        <v>0.14599999999999999</v>
      </c>
      <c r="I95" s="6"/>
      <c r="J95" t="s">
        <v>14</v>
      </c>
    </row>
    <row r="96" spans="1:10" x14ac:dyDescent="0.25">
      <c r="A96">
        <v>2</v>
      </c>
      <c r="B96" s="16"/>
      <c r="C96" t="s">
        <v>85</v>
      </c>
      <c r="D96" s="11">
        <v>102.29759999999999</v>
      </c>
      <c r="E96" s="18">
        <v>22.278993762802365</v>
      </c>
      <c r="F96" s="7">
        <f>Tabela11043106732324582323242324523234232423523581067932[[#This Row],[PRICE IN EUR NET]]+G96*E96</f>
        <v>25.531726852171509</v>
      </c>
      <c r="G96" s="10">
        <v>0.14599999999999999</v>
      </c>
      <c r="I96" s="6"/>
      <c r="J96" t="s">
        <v>14</v>
      </c>
    </row>
    <row r="97" spans="1:10" x14ac:dyDescent="0.25">
      <c r="A97">
        <v>2</v>
      </c>
      <c r="B97" s="16"/>
      <c r="C97" t="s">
        <v>86</v>
      </c>
      <c r="D97" s="11">
        <v>319.68</v>
      </c>
      <c r="E97" s="18">
        <v>52.514442219613798</v>
      </c>
      <c r="F97" s="7">
        <f>Tabela11043106732324582323242324523234232423523581067932[[#This Row],[PRICE IN EUR NET]]+G97*E97</f>
        <v>60.181550783677409</v>
      </c>
      <c r="G97" s="10">
        <v>0.14599999999999999</v>
      </c>
      <c r="I97" s="6"/>
      <c r="J97" t="s">
        <v>12</v>
      </c>
    </row>
    <row r="98" spans="1:10" x14ac:dyDescent="0.25">
      <c r="A98">
        <v>2</v>
      </c>
      <c r="B98" s="16"/>
      <c r="C98" t="s">
        <v>87</v>
      </c>
      <c r="D98" s="11">
        <v>46.5867</v>
      </c>
      <c r="E98" s="18">
        <v>15.910607839075697</v>
      </c>
      <c r="F98" s="7">
        <f>Tabela11043106732324582323242324523234232423523581067932[[#This Row],[PRICE IN EUR NET]]+G98*E98</f>
        <v>18.23355658358075</v>
      </c>
      <c r="G98" s="10">
        <v>0.14599999999999999</v>
      </c>
      <c r="I98" s="6"/>
      <c r="J98" t="s">
        <v>14</v>
      </c>
    </row>
    <row r="99" spans="1:10" x14ac:dyDescent="0.25">
      <c r="A99">
        <v>2</v>
      </c>
      <c r="B99" s="16"/>
      <c r="C99" t="s">
        <v>88</v>
      </c>
      <c r="D99" s="11">
        <v>164.6352</v>
      </c>
      <c r="E99" s="18">
        <v>28.64047503970172</v>
      </c>
      <c r="F99" s="7">
        <f>Tabela11043106732324582323242324523234232423523581067932[[#This Row],[PRICE IN EUR NET]]+G99*E99</f>
        <v>32.82198439549817</v>
      </c>
      <c r="G99" s="10">
        <v>0.14599999999999999</v>
      </c>
      <c r="I99" s="6"/>
      <c r="J99" t="s">
        <v>14</v>
      </c>
    </row>
    <row r="100" spans="1:10" x14ac:dyDescent="0.25">
      <c r="A100">
        <v>2</v>
      </c>
      <c r="B100" s="16"/>
      <c r="C100" t="s">
        <v>89</v>
      </c>
      <c r="D100" s="11">
        <v>315.41759999999999</v>
      </c>
      <c r="E100" s="18">
        <v>52.514442219613798</v>
      </c>
      <c r="F100" s="7">
        <f>Tabela11043106732324582323242324523234232423523581067932[[#This Row],[PRICE IN EUR NET]]+G100*E100</f>
        <v>60.181550783677409</v>
      </c>
      <c r="G100" s="10">
        <v>0.14599999999999999</v>
      </c>
      <c r="I100" s="6"/>
      <c r="J100" t="s">
        <v>12</v>
      </c>
    </row>
    <row r="101" spans="1:10" x14ac:dyDescent="0.25">
      <c r="A101">
        <v>2</v>
      </c>
      <c r="B101" s="16"/>
      <c r="C101" t="s">
        <v>90</v>
      </c>
      <c r="D101" s="11">
        <v>150.24959999999999</v>
      </c>
      <c r="E101" s="18">
        <v>47.257704435084818</v>
      </c>
      <c r="F101" s="7">
        <f>Tabela11043106732324582323242324523234232423523581067932[[#This Row],[PRICE IN EUR NET]]+G101*E101</f>
        <v>54.157329282607201</v>
      </c>
      <c r="G101" s="10">
        <v>0.14599999999999999</v>
      </c>
      <c r="I101" s="6"/>
      <c r="J101" t="s">
        <v>12</v>
      </c>
    </row>
    <row r="102" spans="1:10" x14ac:dyDescent="0.25">
      <c r="A102">
        <v>2</v>
      </c>
      <c r="B102" s="16"/>
      <c r="C102" t="s">
        <v>91</v>
      </c>
      <c r="D102" s="11">
        <v>191.80799999999999</v>
      </c>
      <c r="E102" s="18">
        <v>28.64047503970172</v>
      </c>
      <c r="F102" s="7">
        <f>Tabela11043106732324582323242324523234232423523581067932[[#This Row],[PRICE IN EUR NET]]+G102*E102</f>
        <v>32.82198439549817</v>
      </c>
      <c r="G102" s="10">
        <v>0.14599999999999999</v>
      </c>
      <c r="I102" s="6"/>
      <c r="J102" t="s">
        <v>13</v>
      </c>
    </row>
    <row r="103" spans="1:10" x14ac:dyDescent="0.25">
      <c r="A103">
        <v>2</v>
      </c>
      <c r="B103" s="16"/>
      <c r="C103" t="s">
        <v>92</v>
      </c>
      <c r="D103" s="11">
        <v>843.9552000000001</v>
      </c>
      <c r="E103" s="18">
        <v>92.819167299592635</v>
      </c>
      <c r="F103" s="7">
        <f>Tabela11043106732324582323242324523234232423523581067932[[#This Row],[PRICE IN EUR NET]]+G103*E103</f>
        <v>106.37076572533316</v>
      </c>
      <c r="G103" s="10">
        <v>0.14599999999999999</v>
      </c>
      <c r="I103" s="6"/>
      <c r="J103" t="s">
        <v>12</v>
      </c>
    </row>
    <row r="104" spans="1:10" x14ac:dyDescent="0.25">
      <c r="A104">
        <v>2</v>
      </c>
      <c r="B104" s="16"/>
      <c r="C104" t="s">
        <v>93</v>
      </c>
      <c r="D104" s="11">
        <v>20.978999999999999</v>
      </c>
      <c r="E104" s="18">
        <v>12.835738451978182</v>
      </c>
      <c r="F104" s="7">
        <f>Tabela11043106732324582323242324523234232423523581067932[[#This Row],[PRICE IN EUR NET]]+G104*E104</f>
        <v>14.709756265966996</v>
      </c>
      <c r="G104" s="10">
        <v>0.14599999999999999</v>
      </c>
      <c r="I104" s="6"/>
      <c r="J104" t="s">
        <v>12</v>
      </c>
    </row>
    <row r="105" spans="1:10" x14ac:dyDescent="0.25">
      <c r="A105">
        <v>2</v>
      </c>
      <c r="B105" s="16"/>
      <c r="C105" t="s">
        <v>94</v>
      </c>
      <c r="D105" s="11">
        <v>530.66879999999992</v>
      </c>
      <c r="E105" s="18">
        <v>56.2199360169394</v>
      </c>
      <c r="F105" s="7">
        <f>Tabela11043106732324582323242324523234232423523581067932[[#This Row],[PRICE IN EUR NET]]+G105*E105</f>
        <v>64.428046675412546</v>
      </c>
      <c r="G105" s="10">
        <v>0.14599999999999999</v>
      </c>
      <c r="I105" s="6"/>
      <c r="J105" t="s">
        <v>13</v>
      </c>
    </row>
    <row r="106" spans="1:10" x14ac:dyDescent="0.25">
      <c r="A106">
        <v>2</v>
      </c>
      <c r="B106" s="16"/>
      <c r="C106" t="s">
        <v>95</v>
      </c>
      <c r="D106" s="11">
        <v>193.40639999999999</v>
      </c>
      <c r="E106" s="18">
        <v>28.64047503970172</v>
      </c>
      <c r="F106" s="7">
        <f>Tabela11043106732324582323242324523234232423523581067932[[#This Row],[PRICE IN EUR NET]]+G106*E106</f>
        <v>32.82198439549817</v>
      </c>
      <c r="G106" s="10">
        <v>0.14599999999999999</v>
      </c>
      <c r="I106" s="6"/>
      <c r="J106" t="s">
        <v>13</v>
      </c>
    </row>
    <row r="107" spans="1:10" x14ac:dyDescent="0.25">
      <c r="A107">
        <v>2</v>
      </c>
      <c r="B107" s="16"/>
      <c r="C107" t="s">
        <v>72</v>
      </c>
      <c r="D107" s="11">
        <v>271.72800000000001</v>
      </c>
      <c r="E107" s="18">
        <v>42.960712559552576</v>
      </c>
      <c r="F107" s="7">
        <f>Tabela11043106732324582323242324523234232423523581067932[[#This Row],[PRICE IN EUR NET]]+G107*E107</f>
        <v>49.232976593247251</v>
      </c>
      <c r="G107" s="10">
        <v>0.14599999999999999</v>
      </c>
      <c r="I107" s="6"/>
      <c r="J107" t="s">
        <v>12</v>
      </c>
    </row>
    <row r="108" spans="1:10" x14ac:dyDescent="0.25">
      <c r="A108">
        <v>2</v>
      </c>
      <c r="B108" s="16"/>
      <c r="C108" t="s">
        <v>96</v>
      </c>
      <c r="D108" s="11">
        <v>1866.3984</v>
      </c>
      <c r="E108" s="18">
        <v>152.7607079564547</v>
      </c>
      <c r="F108" s="7">
        <f>Tabela11043106732324582323242324523234232423523581067932[[#This Row],[PRICE IN EUR NET]]+G108*E108</f>
        <v>175.06377131809708</v>
      </c>
      <c r="G108" s="10">
        <v>0.14599999999999999</v>
      </c>
      <c r="I108" s="6"/>
      <c r="J108" t="s">
        <v>14</v>
      </c>
    </row>
    <row r="109" spans="1:10" x14ac:dyDescent="0.25">
      <c r="A109">
        <v>2</v>
      </c>
      <c r="B109" s="16"/>
      <c r="C109" t="s">
        <v>97</v>
      </c>
      <c r="D109" s="11">
        <v>476.85599999999999</v>
      </c>
      <c r="E109" s="18">
        <v>47.741029712996848</v>
      </c>
      <c r="F109" s="7">
        <f>Tabela11043106732324582323242324523234232423523581067932[[#This Row],[PRICE IN EUR NET]]+G109*E109</f>
        <v>54.711220051094386</v>
      </c>
      <c r="G109" s="10">
        <v>0.14599999999999999</v>
      </c>
      <c r="I109" s="6"/>
      <c r="J109" t="s">
        <v>14</v>
      </c>
    </row>
    <row r="110" spans="1:10" x14ac:dyDescent="0.25">
      <c r="A110">
        <v>2</v>
      </c>
      <c r="B110" s="16"/>
      <c r="C110" t="s">
        <v>98</v>
      </c>
      <c r="D110" s="11">
        <v>866.33280000000002</v>
      </c>
      <c r="E110" s="18">
        <v>92.819167299592635</v>
      </c>
      <c r="F110" s="7">
        <f>Tabela11043106732324582323242324523234232423523581067932[[#This Row],[PRICE IN EUR NET]]+G110*E110</f>
        <v>106.37076572533316</v>
      </c>
      <c r="G110" s="10">
        <v>0.14599999999999999</v>
      </c>
      <c r="I110" s="6"/>
      <c r="J110" t="s">
        <v>12</v>
      </c>
    </row>
    <row r="111" spans="1:10" x14ac:dyDescent="0.25">
      <c r="A111">
        <v>2</v>
      </c>
      <c r="B111" s="16"/>
      <c r="C111" t="s">
        <v>99</v>
      </c>
      <c r="D111" s="11">
        <v>276.52320000000003</v>
      </c>
      <c r="E111" s="18">
        <v>28.64047503970172</v>
      </c>
      <c r="F111" s="7">
        <f>Tabela11043106732324582323242324523234232423523581067932[[#This Row],[PRICE IN EUR NET]]+G111*E111</f>
        <v>32.82198439549817</v>
      </c>
      <c r="G111" s="10">
        <v>0.14599999999999999</v>
      </c>
      <c r="I111" s="6"/>
      <c r="J111" t="s">
        <v>14</v>
      </c>
    </row>
    <row r="112" spans="1:10" x14ac:dyDescent="0.25">
      <c r="A112">
        <v>2</v>
      </c>
      <c r="B112" s="16"/>
      <c r="C112" t="s">
        <v>100</v>
      </c>
      <c r="D112" s="11">
        <v>191.80799999999999</v>
      </c>
      <c r="E112" s="18">
        <v>28.64047503970172</v>
      </c>
      <c r="F112" s="7">
        <f>Tabela11043106732324582323242324523234232423523581067932[[#This Row],[PRICE IN EUR NET]]+G112*E112</f>
        <v>32.82198439549817</v>
      </c>
      <c r="G112" s="10">
        <v>0.14599999999999999</v>
      </c>
      <c r="I112" s="6"/>
      <c r="J112" t="s">
        <v>14</v>
      </c>
    </row>
    <row r="113" spans="1:10" x14ac:dyDescent="0.25">
      <c r="A113">
        <v>2</v>
      </c>
      <c r="B113" s="16"/>
      <c r="C113" t="s">
        <v>101</v>
      </c>
      <c r="D113" s="11">
        <v>556.2432</v>
      </c>
      <c r="E113" s="18">
        <v>56.2199360169394</v>
      </c>
      <c r="F113" s="7">
        <f>Tabela11043106732324582323242324523234232423523581067932[[#This Row],[PRICE IN EUR NET]]+G113*E113</f>
        <v>64.428046675412546</v>
      </c>
      <c r="G113" s="10">
        <v>0.14599999999999999</v>
      </c>
      <c r="I113" s="6"/>
      <c r="J113" t="s">
        <v>13</v>
      </c>
    </row>
    <row r="114" spans="1:10" x14ac:dyDescent="0.25">
      <c r="A114">
        <v>2</v>
      </c>
      <c r="B114" s="16"/>
      <c r="C114" t="s">
        <v>102</v>
      </c>
      <c r="D114" s="11">
        <v>421.97760000000005</v>
      </c>
      <c r="E114" s="18">
        <v>47.741029712996848</v>
      </c>
      <c r="F114" s="7">
        <f>Tabela11043106732324582323242324523234232423523581067932[[#This Row],[PRICE IN EUR NET]]+G114*E114</f>
        <v>54.711220051094386</v>
      </c>
      <c r="G114" s="10">
        <v>0.14599999999999999</v>
      </c>
      <c r="I114" s="6"/>
      <c r="J114" t="s">
        <v>13</v>
      </c>
    </row>
    <row r="115" spans="1:10" x14ac:dyDescent="0.25">
      <c r="A115">
        <v>2</v>
      </c>
      <c r="B115" s="16"/>
      <c r="C115" t="s">
        <v>103</v>
      </c>
      <c r="D115" s="11">
        <v>119.88</v>
      </c>
      <c r="E115" s="18">
        <v>28.64047503970172</v>
      </c>
      <c r="F115" s="7">
        <f>Tabela11043106732324582323242324523234232423523581067932[[#This Row],[PRICE IN EUR NET]]+G115*E115</f>
        <v>32.82198439549817</v>
      </c>
      <c r="G115" s="10">
        <v>0.14599999999999999</v>
      </c>
      <c r="I115" s="6"/>
      <c r="J115" t="s">
        <v>13</v>
      </c>
    </row>
    <row r="116" spans="1:10" x14ac:dyDescent="0.25">
      <c r="B116" s="16"/>
      <c r="C116" s="13"/>
      <c r="D116" s="11"/>
      <c r="E116" s="12"/>
      <c r="F116" s="7"/>
      <c r="G116" s="10"/>
    </row>
    <row r="117" spans="1:10" x14ac:dyDescent="0.25">
      <c r="A117" s="2" t="s">
        <v>5</v>
      </c>
      <c r="B117" s="2" t="s">
        <v>6</v>
      </c>
      <c r="C117" s="2" t="s">
        <v>7</v>
      </c>
    </row>
    <row r="118" spans="1:10" x14ac:dyDescent="0.25">
      <c r="A118" s="4">
        <f>SUM(Tabela11043106732324582323242324523234232423523581067932[WITH FUEL ADD])</f>
        <v>2427.4315680452942</v>
      </c>
      <c r="B118" s="3">
        <v>4.3449</v>
      </c>
      <c r="C118" s="5">
        <f>A118*B118</f>
        <v>10546.947419999999</v>
      </c>
    </row>
    <row r="121" spans="1:10" x14ac:dyDescent="0.25">
      <c r="A121" s="4"/>
      <c r="B121" s="3"/>
      <c r="C121" s="5"/>
    </row>
    <row r="122" spans="1:10" x14ac:dyDescent="0.25">
      <c r="A122" s="4"/>
      <c r="B122" s="3"/>
      <c r="C122" s="5"/>
    </row>
    <row r="123" spans="1:10" x14ac:dyDescent="0.25">
      <c r="A123" s="2" t="s">
        <v>10</v>
      </c>
      <c r="C123" s="2" t="s">
        <v>11</v>
      </c>
    </row>
    <row r="124" spans="1:10" x14ac:dyDescent="0.25">
      <c r="A124" s="4">
        <f>A11+A36+A69+A118</f>
        <v>5069.9000246074465</v>
      </c>
      <c r="C124" s="9">
        <f>C11+C36+C69+C118</f>
        <v>22027.690019999998</v>
      </c>
    </row>
  </sheetData>
  <phoneticPr fontId="12" type="noConversion"/>
  <pageMargins left="0.7" right="0.7" top="0.75" bottom="0.75" header="0.3" footer="0.3"/>
  <pageSetup paperSize="9" scale="30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EEDC1B-D330-430E-B9A9-BD4DC4DF68CD}"/>
</file>

<file path=customXml/itemProps2.xml><?xml version="1.0" encoding="utf-8"?>
<ds:datastoreItem xmlns:ds="http://schemas.openxmlformats.org/officeDocument/2006/customXml" ds:itemID="{7EC02E7D-5EF9-4722-B213-71654B25E747}"/>
</file>

<file path=customXml/itemProps3.xml><?xml version="1.0" encoding="utf-8"?>
<ds:datastoreItem xmlns:ds="http://schemas.openxmlformats.org/officeDocument/2006/customXml" ds:itemID="{9B91905A-10A2-4EAE-A445-7BA6740F4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jjonca</cp:lastModifiedBy>
  <cp:lastPrinted>2021-12-14T13:47:28Z</cp:lastPrinted>
  <dcterms:created xsi:type="dcterms:W3CDTF">2019-05-21T10:43:13Z</dcterms:created>
  <dcterms:modified xsi:type="dcterms:W3CDTF">2024-02-27T14:08:10Z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