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onca\Desktop\do wysłania\raporty dla klientów\action\"/>
    </mc:Choice>
  </mc:AlternateContent>
  <xr:revisionPtr revIDLastSave="0" documentId="13_ncr:1_{68FDAE4D-E39C-44F9-A1EE-2BA50A3B9BB3}" xr6:coauthVersionLast="47" xr6:coauthVersionMax="47" xr10:uidLastSave="{00000000-0000-0000-0000-000000000000}"/>
  <bookViews>
    <workbookView xWindow="-120" yWindow="-120" windowWidth="29040" windowHeight="15720" xr2:uid="{5D1465A8-0E5B-4E11-BE60-1C9967BD379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9" i="1" l="1"/>
  <c r="A99" i="1"/>
  <c r="F90" i="1"/>
  <c r="F91" i="1"/>
  <c r="F92" i="1"/>
  <c r="F93" i="1"/>
  <c r="F43" i="1"/>
  <c r="F44" i="1"/>
  <c r="F45" i="1"/>
  <c r="F46" i="1"/>
  <c r="F47" i="1"/>
  <c r="F48" i="1"/>
  <c r="F49" i="1"/>
  <c r="F50" i="1"/>
  <c r="F51" i="1"/>
  <c r="F75" i="1" l="1"/>
  <c r="F76" i="1"/>
  <c r="F21" i="1"/>
  <c r="F22" i="1"/>
  <c r="F23" i="1"/>
  <c r="F24" i="1"/>
  <c r="F74" i="1"/>
  <c r="F42" i="1"/>
  <c r="F84" i="1"/>
  <c r="F85" i="1"/>
  <c r="F86" i="1"/>
  <c r="F87" i="1"/>
  <c r="F88" i="1"/>
  <c r="F89" i="1"/>
  <c r="F18" i="1"/>
  <c r="F17" i="1"/>
  <c r="F16" i="1"/>
  <c r="F15" i="1"/>
  <c r="F12" i="1"/>
  <c r="F20" i="1"/>
  <c r="F70" i="1"/>
  <c r="F71" i="1"/>
  <c r="F72" i="1"/>
  <c r="F73" i="1"/>
  <c r="F59" i="1"/>
  <c r="F60" i="1"/>
  <c r="F61" i="1"/>
  <c r="F62" i="1"/>
  <c r="F63" i="1"/>
  <c r="F64" i="1"/>
  <c r="F65" i="1"/>
  <c r="F66" i="1"/>
  <c r="F67" i="1"/>
  <c r="F68" i="1"/>
  <c r="F69" i="1"/>
  <c r="F11" i="1"/>
  <c r="F13" i="1"/>
  <c r="F14" i="1"/>
  <c r="F19" i="1"/>
  <c r="F10" i="1"/>
  <c r="F9" i="1"/>
  <c r="F8" i="1"/>
  <c r="A26" i="1" l="1"/>
  <c r="F31" i="1"/>
  <c r="F32" i="1"/>
  <c r="F33" i="1"/>
  <c r="F34" i="1"/>
  <c r="F35" i="1"/>
  <c r="F36" i="1"/>
  <c r="F37" i="1"/>
  <c r="F38" i="1"/>
  <c r="F39" i="1"/>
  <c r="F40" i="1"/>
  <c r="F41" i="1"/>
  <c r="C26" i="1" l="1"/>
  <c r="A53" i="1" l="1"/>
  <c r="A95" i="1"/>
  <c r="A78" i="1"/>
  <c r="C95" i="1" l="1"/>
  <c r="C53" i="1"/>
  <c r="C78" i="1"/>
</calcChain>
</file>

<file path=xl/sharedStrings.xml><?xml version="1.0" encoding="utf-8"?>
<sst xmlns="http://schemas.openxmlformats.org/spreadsheetml/2006/main" count="245" uniqueCount="152">
  <si>
    <t>MONTH</t>
  </si>
  <si>
    <t>CMR NUMBER</t>
  </si>
  <si>
    <t>Total Weight</t>
  </si>
  <si>
    <t>PRICE IN EUR NET</t>
  </si>
  <si>
    <t>FUEL ADD</t>
  </si>
  <si>
    <t>suma EUR</t>
  </si>
  <si>
    <t>kurs</t>
  </si>
  <si>
    <t>suma PLN</t>
  </si>
  <si>
    <t>WITH FUEL ADD</t>
  </si>
  <si>
    <t>ZLECENIE</t>
  </si>
  <si>
    <t>SUMA EUR</t>
  </si>
  <si>
    <t>SUMA PLN</t>
  </si>
  <si>
    <t>EE</t>
  </si>
  <si>
    <t>LV</t>
  </si>
  <si>
    <t>LT</t>
  </si>
  <si>
    <t>doręczone 26.03.2024</t>
  </si>
  <si>
    <t>25.03.01.2024-28.03.2024</t>
  </si>
  <si>
    <t>doręczone 27.03.2024</t>
  </si>
  <si>
    <t>doręczone 28.03.2024</t>
  </si>
  <si>
    <t>doręczone 29.03.2024</t>
  </si>
  <si>
    <t>PL00405165</t>
  </si>
  <si>
    <t>PL00405168</t>
  </si>
  <si>
    <t>PL00405170</t>
  </si>
  <si>
    <t>PL00405172</t>
  </si>
  <si>
    <t>PL00405174</t>
  </si>
  <si>
    <t>PL00405175</t>
  </si>
  <si>
    <t>PL00405177</t>
  </si>
  <si>
    <t>PL00405189</t>
  </si>
  <si>
    <t>LT01071261</t>
  </si>
  <si>
    <t>PL00405191</t>
  </si>
  <si>
    <t>PL00405220</t>
  </si>
  <si>
    <t>PL00405241</t>
  </si>
  <si>
    <t>PL00405254</t>
  </si>
  <si>
    <t>PL00405255</t>
  </si>
  <si>
    <t>PL00405262</t>
  </si>
  <si>
    <t>PL00405167</t>
  </si>
  <si>
    <t>PL00405162</t>
  </si>
  <si>
    <t>ZA/EUI-24/0064479A</t>
  </si>
  <si>
    <t>ZA/EUI-24/0064479B</t>
  </si>
  <si>
    <t>ZA/EUI-24/0067418</t>
  </si>
  <si>
    <t>ZA/EU-24/00002239,ZA/EU-24/00002270</t>
  </si>
  <si>
    <t>ZA/EUI-24/0065426</t>
  </si>
  <si>
    <t>ZA/EUDR-24/001309,ZA/EUI-24/0068019</t>
  </si>
  <si>
    <t>ZA/EUDR-24/001307,ZA/EUDR-24/001259,ZA/EUI-24/0067</t>
  </si>
  <si>
    <t>ZA/EUI-24/0068074,ZA/EUI-24/0066488</t>
  </si>
  <si>
    <t>ZA/EU-24/00002245-dosyłka</t>
  </si>
  <si>
    <t>ZA/EUDR-24/001321</t>
  </si>
  <si>
    <t>ZA/EUI-24/0066831</t>
  </si>
  <si>
    <t>ZA/EUI-24/0067895</t>
  </si>
  <si>
    <t>ZA/EUDR-24/001313,ZA/EUI-24/0065146</t>
  </si>
  <si>
    <t>ZA/EUI-24/0067512</t>
  </si>
  <si>
    <t>ZA/EUI-24/0067152B,ZA/EUI-24/0067152A</t>
  </si>
  <si>
    <t>ZA/EUI-24/0068163</t>
  </si>
  <si>
    <t>ZA/EUI-24/0066620</t>
  </si>
  <si>
    <t>ZA/EUI-24/0069583</t>
  </si>
  <si>
    <t>ZA/EUI-24/0067467</t>
  </si>
  <si>
    <t>ZA/EUI-24/0064374</t>
  </si>
  <si>
    <t>ZA/EUI-24/0064370</t>
  </si>
  <si>
    <t>ZA/EUI-24/0064090</t>
  </si>
  <si>
    <t>ZA/EUI-24/0065560</t>
  </si>
  <si>
    <t>ZA/EUI-24/0057871</t>
  </si>
  <si>
    <t>ZA/EU-24/00002420</t>
  </si>
  <si>
    <t>ZA/EUI-24/0066414</t>
  </si>
  <si>
    <t>ZA/EUI-24/0066076A delivery by truck with tallift</t>
  </si>
  <si>
    <t>ZA/EUI-24/0066742</t>
  </si>
  <si>
    <t>ZA/EUI-24/0068443</t>
  </si>
  <si>
    <t>ZA/EUI-24/0067827</t>
  </si>
  <si>
    <t>ZA/EUI-24/0062651</t>
  </si>
  <si>
    <t>ZA/EUI-24/0066076B</t>
  </si>
  <si>
    <t>ZA/EUI-24/0060190,ZA/EUDR-24/001320,ZA/EUDR-24/001</t>
  </si>
  <si>
    <t>ZA/EUDR-24/001332,ZA/EUI-24/0068719</t>
  </si>
  <si>
    <t>ZA/EUI-24/0065353</t>
  </si>
  <si>
    <t>ZA/EUI-24/0069261,ZA/EUI-24/0068629  HRX/ 26/TER3/</t>
  </si>
  <si>
    <t>ZA/EUDR-24/001250,ZA/EUI-24/0069676</t>
  </si>
  <si>
    <t>ZA/EU-24/00002405</t>
  </si>
  <si>
    <t>PL00405364</t>
  </si>
  <si>
    <t>PL00405365</t>
  </si>
  <si>
    <t>PL00405368</t>
  </si>
  <si>
    <t>PL00405369</t>
  </si>
  <si>
    <t>PL00405370</t>
  </si>
  <si>
    <t>PL00405371</t>
  </si>
  <si>
    <t>PL00405377</t>
  </si>
  <si>
    <t>PL00405378</t>
  </si>
  <si>
    <t>PL00405383</t>
  </si>
  <si>
    <t>PL00405384</t>
  </si>
  <si>
    <t>PL00405386</t>
  </si>
  <si>
    <t>PL00405389</t>
  </si>
  <si>
    <t>PL00405394</t>
  </si>
  <si>
    <t>PL00405420</t>
  </si>
  <si>
    <t>PL00405444</t>
  </si>
  <si>
    <t>PL00405456</t>
  </si>
  <si>
    <t>PL00405460</t>
  </si>
  <si>
    <t>PL00405462</t>
  </si>
  <si>
    <t>PL00405463</t>
  </si>
  <si>
    <t>PL00405500</t>
  </si>
  <si>
    <t>PL00405502</t>
  </si>
  <si>
    <t>PL00405573</t>
  </si>
  <si>
    <t>PL00405577</t>
  </si>
  <si>
    <t>PL00405582</t>
  </si>
  <si>
    <t>PL00405583</t>
  </si>
  <si>
    <t>PL00405602</t>
  </si>
  <si>
    <t>PL00405691</t>
  </si>
  <si>
    <t>PL00405692</t>
  </si>
  <si>
    <t>PL00405702</t>
  </si>
  <si>
    <t>PL00405715</t>
  </si>
  <si>
    <t>PL00405721</t>
  </si>
  <si>
    <t>PL00405730</t>
  </si>
  <si>
    <t>PL00405735</t>
  </si>
  <si>
    <t>PL00405744</t>
  </si>
  <si>
    <t>PL00405363</t>
  </si>
  <si>
    <t>PL00405366</t>
  </si>
  <si>
    <t>PL00405569</t>
  </si>
  <si>
    <t>PL00405367</t>
  </si>
  <si>
    <t>PL00405501</t>
  </si>
  <si>
    <t>ZA/EUI-24/0067229A</t>
  </si>
  <si>
    <t>ZA/EUI-24/0070549</t>
  </si>
  <si>
    <t>ZA/EUI-24/0067744</t>
  </si>
  <si>
    <t>ZA/EUI-24/0070130,ZA/EUDR-24/001268</t>
  </si>
  <si>
    <t>ZA/EUI-24/0069979B,ZA/EUDR-24/001344,ZA/EUDR-24/00</t>
  </si>
  <si>
    <t>ZA/EUI-24/0066891</t>
  </si>
  <si>
    <t>ZA/EUI-24/0070278</t>
  </si>
  <si>
    <t>ZA/EUI-24/0069002</t>
  </si>
  <si>
    <t>ZA/EUI-24/0070358</t>
  </si>
  <si>
    <t>ZA/EUI-24/0069225</t>
  </si>
  <si>
    <t>Wyd.1034511</t>
  </si>
  <si>
    <t>DRW/00231738</t>
  </si>
  <si>
    <t>ZA/EUI-24/0062030 HRX/ 25/TER4/9</t>
  </si>
  <si>
    <t>ZA/EUI-24/0069626</t>
  </si>
  <si>
    <t>ZA/EUI-24/0069468</t>
  </si>
  <si>
    <t>ZA/EUI-24/0067229B</t>
  </si>
  <si>
    <t>ZA/EUI-24/0068004B</t>
  </si>
  <si>
    <t>ZA/EUI-24/0064961,ZA/EUI-24/0068004A</t>
  </si>
  <si>
    <t>ZA/EUI-24/0066281</t>
  </si>
  <si>
    <t>ZA/EUI-24/0070897</t>
  </si>
  <si>
    <t>ZA/EUI-24/0069515</t>
  </si>
  <si>
    <t>ZA/EUI-24/0068407</t>
  </si>
  <si>
    <t>ZA/EUI-24/0062969</t>
  </si>
  <si>
    <t>ZA/EUI-24/0066318</t>
  </si>
  <si>
    <t>ZA/EUI-24/0066362</t>
  </si>
  <si>
    <t>ZA/EUI-24/0067105</t>
  </si>
  <si>
    <t>ZA/EUI-24/0069993</t>
  </si>
  <si>
    <t>ZA/EUI-24/0069318,ZA/EUDR-24/001308</t>
  </si>
  <si>
    <t>PL00405800</t>
  </si>
  <si>
    <t>PL00405805</t>
  </si>
  <si>
    <t>PL00405806</t>
  </si>
  <si>
    <t>PL00405809</t>
  </si>
  <si>
    <t>PL00405811</t>
  </si>
  <si>
    <t>PL00405882</t>
  </si>
  <si>
    <t>PL00405883</t>
  </si>
  <si>
    <t>PL00405886</t>
  </si>
  <si>
    <t>PL00405888</t>
  </si>
  <si>
    <t>PL00405892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</si>
</sst>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  <numFmt numFmtId="165" formatCode="[$€-2]\ #,##0.00;[Red]\-[$€-2]\ #,##0.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4" fillId="0" borderId="0"/>
    <xf numFmtId="0" fontId="13" fillId="0" borderId="0"/>
  </cellStyleXfs>
  <cellXfs count="20">
    <xf numFmtId="0" fontId="0" fillId="0" borderId="0" xfId="0"/>
    <xf numFmtId="14" fontId="2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44" fontId="0" fillId="0" borderId="0" xfId="1" applyFont="1"/>
    <xf numFmtId="4" fontId="0" fillId="0" borderId="0" xfId="0" applyNumberFormat="1"/>
    <xf numFmtId="2" fontId="0" fillId="0" borderId="0" xfId="0" applyNumberFormat="1"/>
    <xf numFmtId="44" fontId="0" fillId="0" borderId="0" xfId="0" applyNumberFormat="1"/>
    <xf numFmtId="10" fontId="0" fillId="0" borderId="0" xfId="0" applyNumberFormat="1"/>
    <xf numFmtId="2" fontId="4" fillId="0" borderId="0" xfId="15" applyNumberFormat="1" applyFont="1"/>
    <xf numFmtId="2" fontId="0" fillId="0" borderId="0" xfId="0" applyNumberFormat="1" applyAlignment="1">
      <alignment horizontal="right"/>
    </xf>
    <xf numFmtId="2" fontId="4" fillId="0" borderId="0" xfId="2" applyNumberFormat="1" applyAlignment="1">
      <alignment horizontal="right"/>
    </xf>
    <xf numFmtId="165" fontId="0" fillId="0" borderId="0" xfId="0" applyNumberFormat="1"/>
    <xf numFmtId="2" fontId="4" fillId="0" borderId="0" xfId="2" applyNumberFormat="1"/>
    <xf numFmtId="0" fontId="11" fillId="0" borderId="0" xfId="14" applyFont="1" applyFill="1" applyAlignment="1">
      <alignment horizontal="left"/>
    </xf>
    <xf numFmtId="0" fontId="4" fillId="0" borderId="0" xfId="15" applyFont="1" applyFill="1"/>
    <xf numFmtId="2" fontId="4" fillId="0" borderId="0" xfId="15" applyNumberFormat="1" applyFont="1" applyFill="1"/>
    <xf numFmtId="2" fontId="4" fillId="0" borderId="0" xfId="2" applyNumberFormat="1" applyFont="1" applyFill="1" applyAlignment="1">
      <alignment horizontal="right"/>
    </xf>
    <xf numFmtId="0" fontId="4" fillId="0" borderId="0" xfId="14" applyFont="1" applyFill="1" applyAlignment="1">
      <alignment horizontal="left"/>
    </xf>
  </cellXfs>
  <cellStyles count="18">
    <cellStyle name="Normalny" xfId="0" builtinId="0"/>
    <cellStyle name="Normalny 10" xfId="10" xr:uid="{FE937CE6-F14E-41A3-944E-4D5DAF5D74C8}"/>
    <cellStyle name="Normalny 11" xfId="11" xr:uid="{4029CAE5-C2C6-42C1-AB40-D275C9419796}"/>
    <cellStyle name="Normalny 12" xfId="12" xr:uid="{0483DE7E-AD13-45E0-BD34-54473D241779}"/>
    <cellStyle name="Normalny 13" xfId="13" xr:uid="{22BCD364-6104-45DB-9F8A-AB663A039924}"/>
    <cellStyle name="Normalny 14" xfId="14" xr:uid="{40337C98-DA1F-4271-80E5-51F4E454A236}"/>
    <cellStyle name="Normalny 15" xfId="15" xr:uid="{A8C20E75-F032-43A0-825B-3DFFD38CF420}"/>
    <cellStyle name="Normalny 16" xfId="16" xr:uid="{6CB808E5-C48E-4C53-A2AC-1A0B706D49DF}"/>
    <cellStyle name="Normalny 17" xfId="17" xr:uid="{E5539C78-157D-4537-AC05-EF66EAE27789}"/>
    <cellStyle name="Normalny 2" xfId="2" xr:uid="{74FD4E88-EA4F-4415-ACA5-6A1588E9684A}"/>
    <cellStyle name="Normalny 3" xfId="3" xr:uid="{7935DCC6-8121-4823-B64E-49074BDDF605}"/>
    <cellStyle name="Normalny 4" xfId="4" xr:uid="{A4FEF287-080A-4F9E-8942-014A892222B2}"/>
    <cellStyle name="Normalny 5" xfId="5" xr:uid="{16CCF904-FDB0-49DB-98D0-CA445FC054AD}"/>
    <cellStyle name="Normalny 6" xfId="7" xr:uid="{B9553107-FDE5-4ABF-A70D-3B3E0BA11799}"/>
    <cellStyle name="Normalny 7" xfId="6" xr:uid="{9CE471AF-8356-420B-8DCB-C99516955747}"/>
    <cellStyle name="Normalny 8" xfId="8" xr:uid="{E4002571-E643-4176-A3C2-BCAEA1489906}"/>
    <cellStyle name="Normalny 9" xfId="9" xr:uid="{A61D51EC-3DA3-4DCE-8308-32F3A61E812C}"/>
    <cellStyle name="Walutowy" xfId="1" builtinId="4"/>
  </cellStyles>
  <dxfs count="24"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general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00F00F-3A06-438B-8C27-21CC27738712}" name="Tabela110431067323245823232423245232342324235235810679" displayName="Tabela110431067323245823232423245232342324235235810679" ref="A58:G76" totalsRowShown="0">
  <autoFilter ref="A58:G76" xr:uid="{FF00F00F-3A06-438B-8C27-21CC27738712}"/>
  <sortState xmlns:xlrd2="http://schemas.microsoft.com/office/spreadsheetml/2017/richdata2" ref="A59:G69">
    <sortCondition ref="C58:C69"/>
  </sortState>
  <tableColumns count="7">
    <tableColumn id="1" xr3:uid="{23CA0931-19EA-4022-A85D-41B7A0D28C1A}" name="MONTH"/>
    <tableColumn id="7" xr3:uid="{3248CB81-C778-47E6-A613-2B39BAC98D52}" name="ZLECENIE" dataDxfId="23" dataCellStyle="Normalny 14"/>
    <tableColumn id="2" xr3:uid="{E09E5A1F-A03D-4AED-B825-8A8DDAC5A357}" name="CMR NUMBER" dataDxfId="22" dataCellStyle="Normalny 15"/>
    <tableColumn id="3" xr3:uid="{6B0FA87A-B129-4FDD-A7A0-D44FB48CA8CB}" name="Total Weight" dataDxfId="21" dataCellStyle="Normalny 15"/>
    <tableColumn id="4" xr3:uid="{25895EC7-1BFF-45AC-81FC-B8BC9BFA1C99}" name="PRICE IN EUR NET" dataDxfId="20" dataCellStyle="Normalny 2"/>
    <tableColumn id="6" xr3:uid="{CB3A7561-2E58-4970-A451-204E25AC249C}" name="WITH FUEL ADD" dataDxfId="19">
      <calculatedColumnFormula>Tabela110431067323245823232423245232342324235235810679[[#This Row],[PRICE IN EUR NET]]+G59*E59</calculatedColumnFormula>
    </tableColumn>
    <tableColumn id="5" xr3:uid="{4B6A1247-087A-4AEC-A04C-DE8D97EE24F5}" name="FUEL ADD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8F86E3-B86D-423E-8EF5-97DEDECF2B49}" name="Tabela1104310673232458232324232452323423242352358106793" displayName="Tabela1104310673232458232324232452323423242352358106793" ref="A83:G93" totalsRowShown="0">
  <autoFilter ref="A83:G93" xr:uid="{1E8F86E3-B86D-423E-8EF5-97DEDECF2B49}"/>
  <tableColumns count="7">
    <tableColumn id="1" xr3:uid="{0D586682-1E55-4671-8243-4AE4FB31D34C}" name="MONTH"/>
    <tableColumn id="7" xr3:uid="{60056748-9C25-481F-A36A-0E1DB3919DE3}" name="ZLECENIE" dataDxfId="17" dataCellStyle="Normalny 14"/>
    <tableColumn id="2" xr3:uid="{7565674D-C4B7-4CB6-93DC-B21FAE484B38}" name="CMR NUMBER" dataDxfId="16" dataCellStyle="Normalny 14"/>
    <tableColumn id="3" xr3:uid="{45804FBB-87DD-47E4-8510-49DB1A9A1EE7}" name="Total Weight" dataDxfId="15" dataCellStyle="Normalny 15"/>
    <tableColumn id="4" xr3:uid="{5BA32A79-0942-46B4-AA69-9999F941DE37}" name="PRICE IN EUR NET" dataDxfId="14" dataCellStyle="Normalny 2"/>
    <tableColumn id="6" xr3:uid="{415DAA56-4E7F-48AB-AE62-9BA5B5BC7741}" name="WITH FUEL ADD" dataDxfId="13">
      <calculatedColumnFormula>Tabela1104310673232458232324232452323423242352358106793[[#This Row],[PRICE IN EUR NET]]+G84*E84</calculatedColumnFormula>
    </tableColumn>
    <tableColumn id="5" xr3:uid="{8817C261-8DEC-49B2-9738-2152010D9076}" name="FUEL ADD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B09C13B-D852-45CF-9FB7-ECD052D5385E}" name="Tabela11043106732324582323242324523234232423523581067" displayName="Tabela11043106732324582323242324523234232423523581067" ref="A30:G51" totalsRowShown="0">
  <autoFilter ref="A30:G51" xr:uid="{AB09C13B-D852-45CF-9FB7-ECD052D5385E}"/>
  <tableColumns count="7">
    <tableColumn id="1" xr3:uid="{62555B29-3AEC-4272-975F-0AF3F3EE17DF}" name="MONTH"/>
    <tableColumn id="7" xr3:uid="{8A5AA220-8ED2-477A-A753-00E98D6D35AF}" name="ZLECENIE" dataDxfId="11" dataCellStyle="Normalny 14"/>
    <tableColumn id="2" xr3:uid="{949C5D44-5CCE-47B1-AD34-818F9395F637}" name="CMR NUMBER" dataDxfId="10" dataCellStyle="Normalny 15"/>
    <tableColumn id="3" xr3:uid="{A1AA1BA9-1C7F-4F78-AE08-CB1533C36CE9}" name="Total Weight" dataDxfId="9" dataCellStyle="Normalny 15"/>
    <tableColumn id="4" xr3:uid="{090FE9BD-8BCF-43F0-A6C8-C76C6414055B}" name="PRICE IN EUR NET" dataDxfId="8" dataCellStyle="Normalny 2"/>
    <tableColumn id="6" xr3:uid="{82378B25-A6C3-4436-B740-C52BDD0958DD}" name="WITH FUEL ADD" dataDxfId="7">
      <calculatedColumnFormula>Tabela11043106732324582323242324523234232423523581067[[#This Row],[PRICE IN EUR NET]]+G31*E31</calculatedColumnFormula>
    </tableColumn>
    <tableColumn id="5" xr3:uid="{C3897C57-40D6-4754-B111-59E9EF2898EA}" name="FUEL ADD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379047-B784-41DD-A883-45578B962617}" name="Tabela11043106732324582323242324523234232423523581067932458" displayName="Tabela11043106732324582323242324523234232423523581067932458" ref="A7:G24" totalsRowShown="0">
  <autoFilter ref="A7:G24" xr:uid="{27379047-B784-41DD-A883-45578B962617}"/>
  <tableColumns count="7">
    <tableColumn id="1" xr3:uid="{9280BE26-250D-4B00-8F30-98158D7E6B61}" name="MONTH"/>
    <tableColumn id="7" xr3:uid="{851DFCE5-F6E5-4289-8D95-BD36EE544CEF}" name="ZLECENIE" dataDxfId="5" dataCellStyle="Normalny 14"/>
    <tableColumn id="2" xr3:uid="{C4734666-A33E-4A2B-AC5F-9CC9171DD13C}" name="CMR NUMBER" dataDxfId="4" dataCellStyle="Normalny 15"/>
    <tableColumn id="3" xr3:uid="{4FBD3AA5-E68E-40A6-87A6-C0CBE3751BC8}" name="Total Weight" dataDxfId="3" dataCellStyle="Normalny 15"/>
    <tableColumn id="4" xr3:uid="{43F6ECC0-76CA-429E-BDD0-E4FDECBF20DF}" name="PRICE IN EUR NET" dataDxfId="2" dataCellStyle="Normalny 2"/>
    <tableColumn id="6" xr3:uid="{03C105A1-4305-4736-98AD-78ABAD58B048}" name="WITH FUEL ADD" dataDxfId="1">
      <calculatedColumnFormula>Tabela11043106732324582323242324523234232423523581067932458[[#This Row],[PRICE IN EUR NET]]+G8*E8</calculatedColumnFormula>
    </tableColumn>
    <tableColumn id="5" xr3:uid="{A5863DC9-78AB-4DE2-89C4-2E358A8633C9}" name="FUEL AD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435F-0385-4A8C-A619-AE4C77BCB624}">
  <sheetPr>
    <pageSetUpPr fitToPage="1"/>
  </sheetPr>
  <dimension ref="A1:I99"/>
  <sheetViews>
    <sheetView tabSelected="1" topLeftCell="A77" zoomScale="85" zoomScaleNormal="85" workbookViewId="0">
      <selection activeCell="D103" sqref="D103"/>
    </sheetView>
  </sheetViews>
  <sheetFormatPr defaultRowHeight="15" x14ac:dyDescent="0.25"/>
  <cols>
    <col min="1" max="1" width="20.42578125" customWidth="1"/>
    <col min="2" max="2" width="28.140625" customWidth="1"/>
    <col min="3" max="3" width="16.85546875" customWidth="1"/>
    <col min="4" max="4" width="19.7109375" customWidth="1"/>
    <col min="5" max="5" width="14.7109375" style="7" customWidth="1"/>
    <col min="6" max="6" width="15.140625" customWidth="1"/>
    <col min="9" max="9" width="8.42578125" customWidth="1"/>
  </cols>
  <sheetData>
    <row r="1" spans="1:9" x14ac:dyDescent="0.25">
      <c r="A1" s="2" t="s">
        <v>16</v>
      </c>
      <c r="D1" s="2"/>
    </row>
    <row r="2" spans="1:9" x14ac:dyDescent="0.25">
      <c r="A2" s="2"/>
      <c r="D2" s="2"/>
    </row>
    <row r="3" spans="1:9" x14ac:dyDescent="0.25">
      <c r="A3" s="2"/>
      <c r="D3" s="2"/>
    </row>
    <row r="4" spans="1:9" x14ac:dyDescent="0.25">
      <c r="A4" s="4"/>
      <c r="B4" s="3"/>
      <c r="C4" s="5"/>
    </row>
    <row r="5" spans="1:9" x14ac:dyDescent="0.25">
      <c r="A5" s="1" t="s">
        <v>15</v>
      </c>
    </row>
    <row r="7" spans="1:9" x14ac:dyDescent="0.25">
      <c r="A7" t="s">
        <v>0</v>
      </c>
      <c r="B7" t="s">
        <v>9</v>
      </c>
      <c r="C7" t="s">
        <v>1</v>
      </c>
      <c r="D7" t="s">
        <v>2</v>
      </c>
      <c r="E7" s="7" t="s">
        <v>3</v>
      </c>
      <c r="F7" t="s">
        <v>8</v>
      </c>
      <c r="G7" t="s">
        <v>4</v>
      </c>
    </row>
    <row r="8" spans="1:9" x14ac:dyDescent="0.25">
      <c r="A8">
        <v>3</v>
      </c>
      <c r="B8" t="s">
        <v>37</v>
      </c>
      <c r="C8" t="s">
        <v>20</v>
      </c>
      <c r="D8" s="7">
        <v>607.39200000000005</v>
      </c>
      <c r="E8" s="7">
        <v>66.830660694808671</v>
      </c>
      <c r="F8" s="6">
        <f>Tabela11043106732324582323242324523234232423523581067932458[[#This Row],[PRICE IN EUR NET]]+G8*E8</f>
        <v>76.454275834861122</v>
      </c>
      <c r="G8" s="9">
        <v>0.14399999999999999</v>
      </c>
      <c r="I8" t="s">
        <v>12</v>
      </c>
    </row>
    <row r="9" spans="1:9" x14ac:dyDescent="0.25">
      <c r="A9">
        <v>3</v>
      </c>
      <c r="B9" t="s">
        <v>38</v>
      </c>
      <c r="C9" t="s">
        <v>21</v>
      </c>
      <c r="D9">
        <v>121.47840000000001</v>
      </c>
      <c r="E9" s="7">
        <v>42.9602469193103</v>
      </c>
      <c r="F9" s="6">
        <f>Tabela11043106732324582323242324523234232423523581067932458[[#This Row],[PRICE IN EUR NET]]+G9*E9</f>
        <v>49.146522475690986</v>
      </c>
      <c r="G9" s="9">
        <v>0.14399999999999999</v>
      </c>
      <c r="I9" t="s">
        <v>12</v>
      </c>
    </row>
    <row r="10" spans="1:9" x14ac:dyDescent="0.25">
      <c r="A10">
        <v>3</v>
      </c>
      <c r="B10" t="s">
        <v>39</v>
      </c>
      <c r="C10" t="s">
        <v>22</v>
      </c>
      <c r="D10" s="7">
        <v>351.64800000000002</v>
      </c>
      <c r="E10" s="7">
        <v>38.188948968462093</v>
      </c>
      <c r="F10" s="6">
        <f>Tabela11043106732324582323242324523234232423523581067932458[[#This Row],[PRICE IN EUR NET]]+G10*E10</f>
        <v>43.688157619920631</v>
      </c>
      <c r="G10" s="9">
        <v>0.14399999999999999</v>
      </c>
      <c r="I10" t="s">
        <v>14</v>
      </c>
    </row>
    <row r="11" spans="1:9" x14ac:dyDescent="0.25">
      <c r="A11">
        <v>3</v>
      </c>
      <c r="B11" t="s">
        <v>40</v>
      </c>
      <c r="C11" t="s">
        <v>23</v>
      </c>
      <c r="D11" s="7">
        <v>167.83199999999999</v>
      </c>
      <c r="E11" s="14">
        <v>28.639391056137011</v>
      </c>
      <c r="F11" s="6">
        <f>Tabela11043106732324582323242324523234232423523581067932458[[#This Row],[PRICE IN EUR NET]]+G11*E11</f>
        <v>32.763463368220741</v>
      </c>
      <c r="G11" s="9">
        <v>0.14399999999999999</v>
      </c>
      <c r="I11" t="s">
        <v>14</v>
      </c>
    </row>
    <row r="12" spans="1:9" x14ac:dyDescent="0.25">
      <c r="A12">
        <v>3</v>
      </c>
      <c r="B12" t="s">
        <v>41</v>
      </c>
      <c r="C12" t="s">
        <v>24</v>
      </c>
      <c r="D12" s="7">
        <v>952.64639999999997</v>
      </c>
      <c r="E12" s="14">
        <v>85.920493838620601</v>
      </c>
      <c r="F12" s="6">
        <f>Tabela11043106732324582323242324523234232423523581067932458[[#This Row],[PRICE IN EUR NET]]+G12*E12</f>
        <v>98.293044951381972</v>
      </c>
      <c r="G12" s="9">
        <v>0.14399999999999999</v>
      </c>
      <c r="I12" t="s">
        <v>13</v>
      </c>
    </row>
    <row r="13" spans="1:9" x14ac:dyDescent="0.25">
      <c r="A13">
        <v>3</v>
      </c>
      <c r="B13" t="s">
        <v>42</v>
      </c>
      <c r="C13" t="s">
        <v>25</v>
      </c>
      <c r="D13" s="7">
        <v>340.99200000000002</v>
      </c>
      <c r="E13" s="14">
        <v>38.188948968462093</v>
      </c>
      <c r="F13" s="6">
        <f>Tabela11043106732324582323242324523234232423523581067932458[[#This Row],[PRICE IN EUR NET]]+G13*E13</f>
        <v>43.688157619920631</v>
      </c>
      <c r="G13" s="9">
        <v>0.14399999999999999</v>
      </c>
      <c r="I13" t="s">
        <v>13</v>
      </c>
    </row>
    <row r="14" spans="1:9" x14ac:dyDescent="0.25">
      <c r="A14">
        <v>3</v>
      </c>
      <c r="B14" t="s">
        <v>43</v>
      </c>
      <c r="C14" t="s">
        <v>26</v>
      </c>
      <c r="D14" s="7">
        <v>159.84</v>
      </c>
      <c r="E14" s="14">
        <v>28.639391056137011</v>
      </c>
      <c r="F14" s="6">
        <f>Tabela11043106732324582323242324523234232423523581067932458[[#This Row],[PRICE IN EUR NET]]+G14*E14</f>
        <v>32.763463368220741</v>
      </c>
      <c r="G14" s="9">
        <v>0.14399999999999999</v>
      </c>
      <c r="I14" t="s">
        <v>13</v>
      </c>
    </row>
    <row r="15" spans="1:9" x14ac:dyDescent="0.25">
      <c r="A15">
        <v>3</v>
      </c>
      <c r="B15" t="s">
        <v>44</v>
      </c>
      <c r="C15" t="s">
        <v>27</v>
      </c>
      <c r="D15">
        <v>72.627299999999991</v>
      </c>
      <c r="E15" s="14">
        <v>28.639391056137011</v>
      </c>
      <c r="F15" s="6">
        <f>Tabela11043106732324582323242324523234232423523581067932458[[#This Row],[PRICE IN EUR NET]]+G15*E15</f>
        <v>32.763463368220741</v>
      </c>
      <c r="G15" s="9">
        <v>0.14399999999999999</v>
      </c>
      <c r="I15" t="s">
        <v>13</v>
      </c>
    </row>
    <row r="16" spans="1:9" x14ac:dyDescent="0.25">
      <c r="A16">
        <v>3</v>
      </c>
      <c r="B16" t="s">
        <v>45</v>
      </c>
      <c r="C16" t="s">
        <v>28</v>
      </c>
      <c r="D16" s="7">
        <v>364.43520000000001</v>
      </c>
      <c r="E16" s="14">
        <v>39.040634935369333</v>
      </c>
      <c r="F16" s="6">
        <f>Tabela11043106732324582323242324523234232423523581067932458[[#This Row],[PRICE IN EUR NET]]+G16*E16</f>
        <v>44.662486366062517</v>
      </c>
      <c r="G16" s="9">
        <v>0.14399999999999999</v>
      </c>
      <c r="I16" t="s">
        <v>13</v>
      </c>
    </row>
    <row r="17" spans="1:9" x14ac:dyDescent="0.25">
      <c r="A17">
        <v>3</v>
      </c>
      <c r="B17" t="s">
        <v>46</v>
      </c>
      <c r="C17" t="s">
        <v>29</v>
      </c>
      <c r="D17" s="7">
        <v>20.978999999999999</v>
      </c>
      <c r="E17" s="14">
        <v>9.5495579123250796</v>
      </c>
      <c r="F17" s="6">
        <f>Tabela11043106732324582323242324523234232423523581067932458[[#This Row],[PRICE IN EUR NET]]+G17*E17</f>
        <v>10.92469425169989</v>
      </c>
      <c r="G17" s="9">
        <v>0.14399999999999999</v>
      </c>
      <c r="I17" t="s">
        <v>13</v>
      </c>
    </row>
    <row r="18" spans="1:9" x14ac:dyDescent="0.25">
      <c r="A18">
        <v>3</v>
      </c>
      <c r="B18" t="s">
        <v>47</v>
      </c>
      <c r="C18" t="s">
        <v>30</v>
      </c>
      <c r="D18" s="7">
        <v>642.55679999999995</v>
      </c>
      <c r="E18" s="14">
        <v>58.339328398041353</v>
      </c>
      <c r="F18" s="6">
        <f>Tabela11043106732324582323242324523234232423523581067932458[[#This Row],[PRICE IN EUR NET]]+G18*E18</f>
        <v>66.7401916873593</v>
      </c>
      <c r="G18" s="9">
        <v>0.14399999999999999</v>
      </c>
      <c r="I18" t="s">
        <v>13</v>
      </c>
    </row>
    <row r="19" spans="1:9" x14ac:dyDescent="0.25">
      <c r="A19">
        <v>3</v>
      </c>
      <c r="B19" t="s">
        <v>48</v>
      </c>
      <c r="C19" t="s">
        <v>31</v>
      </c>
      <c r="D19" s="7">
        <v>1019.2464</v>
      </c>
      <c r="E19" s="14">
        <v>93.880392657399469</v>
      </c>
      <c r="F19" s="6">
        <f>Tabela11043106732324582323242324523234232423523581067932458[[#This Row],[PRICE IN EUR NET]]+G19*E19</f>
        <v>107.39916920006499</v>
      </c>
      <c r="G19" s="9">
        <v>0.14399999999999999</v>
      </c>
      <c r="I19" t="s">
        <v>13</v>
      </c>
    </row>
    <row r="20" spans="1:9" x14ac:dyDescent="0.25">
      <c r="A20">
        <v>3</v>
      </c>
      <c r="B20" t="s">
        <v>49</v>
      </c>
      <c r="C20" t="s">
        <v>32</v>
      </c>
      <c r="D20" s="7">
        <v>25.574399999999997</v>
      </c>
      <c r="E20" s="14">
        <v>19.089833143811934</v>
      </c>
      <c r="F20" s="6">
        <f>Tabela11043106732324582323242324523234232423523581067932458[[#This Row],[PRICE IN EUR NET]]+G20*E20</f>
        <v>21.838769116520851</v>
      </c>
      <c r="G20" s="9">
        <v>0.14399999999999999</v>
      </c>
      <c r="I20" t="s">
        <v>12</v>
      </c>
    </row>
    <row r="21" spans="1:9" x14ac:dyDescent="0.25">
      <c r="A21">
        <v>3</v>
      </c>
      <c r="B21" t="s">
        <v>50</v>
      </c>
      <c r="C21" t="s">
        <v>33</v>
      </c>
      <c r="D21" s="10">
        <v>374.55840000000001</v>
      </c>
      <c r="E21" s="14">
        <v>38.188948968462093</v>
      </c>
      <c r="F21" s="6">
        <f>Tabela11043106732324582323242324523234232423523581067932458[[#This Row],[PRICE IN EUR NET]]+G21*E21</f>
        <v>43.688157619920631</v>
      </c>
      <c r="G21" s="9">
        <v>0.14399999999999999</v>
      </c>
      <c r="I21" t="s">
        <v>13</v>
      </c>
    </row>
    <row r="22" spans="1:9" x14ac:dyDescent="0.25">
      <c r="A22">
        <v>3</v>
      </c>
      <c r="B22" t="s">
        <v>51</v>
      </c>
      <c r="C22" t="s">
        <v>34</v>
      </c>
      <c r="D22" s="10">
        <v>432.63359999999994</v>
      </c>
      <c r="E22" s="14">
        <v>52.509804831635378</v>
      </c>
      <c r="F22" s="6">
        <f>Tabela11043106732324582323242324523234232423523581067932458[[#This Row],[PRICE IN EUR NET]]+G22*E22</f>
        <v>60.071216727390876</v>
      </c>
      <c r="G22" s="9">
        <v>0.14399999999999999</v>
      </c>
      <c r="I22" t="s">
        <v>12</v>
      </c>
    </row>
    <row r="23" spans="1:9" x14ac:dyDescent="0.25">
      <c r="A23">
        <v>3</v>
      </c>
      <c r="B23" t="s">
        <v>52</v>
      </c>
      <c r="C23" t="s">
        <v>35</v>
      </c>
      <c r="D23" s="10">
        <v>213.12</v>
      </c>
      <c r="E23" s="14">
        <v>42.9602469193103</v>
      </c>
      <c r="F23" s="6">
        <f>Tabela11043106732324582323242324523234232423523581067932458[[#This Row],[PRICE IN EUR NET]]+G23*E23</f>
        <v>49.146522475690986</v>
      </c>
      <c r="G23" s="9">
        <v>0.14399999999999999</v>
      </c>
      <c r="I23" t="s">
        <v>12</v>
      </c>
    </row>
    <row r="24" spans="1:9" x14ac:dyDescent="0.25">
      <c r="A24">
        <v>3</v>
      </c>
      <c r="B24" t="s">
        <v>53</v>
      </c>
      <c r="C24" t="s">
        <v>36</v>
      </c>
      <c r="D24" s="10">
        <v>767.23199999999997</v>
      </c>
      <c r="E24" s="14">
        <v>81.149195887772393</v>
      </c>
      <c r="F24" s="6">
        <f>Tabela11043106732324582323242324523234232423523581067932458[[#This Row],[PRICE IN EUR NET]]+G24*E24</f>
        <v>92.834680095611617</v>
      </c>
      <c r="G24" s="9">
        <v>0.14399999999999999</v>
      </c>
      <c r="I24" t="s">
        <v>12</v>
      </c>
    </row>
    <row r="25" spans="1:9" x14ac:dyDescent="0.25">
      <c r="A25" s="2" t="s">
        <v>5</v>
      </c>
      <c r="B25" s="2" t="s">
        <v>6</v>
      </c>
      <c r="C25" s="2" t="s">
        <v>7</v>
      </c>
    </row>
    <row r="26" spans="1:9" x14ac:dyDescent="0.25">
      <c r="A26" s="4">
        <f>SUM(Tabela11043106732324582323242324523234232423523581067932458[WITH FUEL ADD])</f>
        <v>906.86643614675927</v>
      </c>
      <c r="B26" s="3">
        <v>4.3090999999999999</v>
      </c>
      <c r="C26" s="5">
        <f>A26*B26</f>
        <v>3907.7781600000003</v>
      </c>
    </row>
    <row r="28" spans="1:9" x14ac:dyDescent="0.25">
      <c r="A28" s="1" t="s">
        <v>17</v>
      </c>
    </row>
    <row r="30" spans="1:9" x14ac:dyDescent="0.25">
      <c r="A30" t="s">
        <v>0</v>
      </c>
      <c r="B30" t="s">
        <v>9</v>
      </c>
      <c r="C30" t="s">
        <v>1</v>
      </c>
      <c r="D30" t="s">
        <v>2</v>
      </c>
      <c r="E30" s="7" t="s">
        <v>3</v>
      </c>
      <c r="F30" t="s">
        <v>8</v>
      </c>
      <c r="G30" t="s">
        <v>4</v>
      </c>
    </row>
    <row r="31" spans="1:9" x14ac:dyDescent="0.25">
      <c r="A31">
        <v>3</v>
      </c>
      <c r="B31" t="s">
        <v>54</v>
      </c>
      <c r="C31" t="s">
        <v>75</v>
      </c>
      <c r="D31" s="7">
        <v>11.988</v>
      </c>
      <c r="E31" s="11">
        <v>11.670108834381454</v>
      </c>
      <c r="F31" s="6">
        <f>Tabela11043106732324582323242324523234232423523581067[[#This Row],[PRICE IN EUR NET]]+G31*E31</f>
        <v>13.350604506532383</v>
      </c>
      <c r="G31" s="9">
        <v>0.14399999999999999</v>
      </c>
      <c r="I31" t="s">
        <v>12</v>
      </c>
    </row>
    <row r="32" spans="1:9" x14ac:dyDescent="0.25">
      <c r="A32">
        <v>3</v>
      </c>
      <c r="B32" t="s">
        <v>55</v>
      </c>
      <c r="C32" t="s">
        <v>76</v>
      </c>
      <c r="D32" s="7">
        <v>27.972000000000001</v>
      </c>
      <c r="E32" s="12">
        <v>11.670108834381454</v>
      </c>
      <c r="F32" s="6">
        <f>Tabela11043106732324582323242324523234232423523581067[[#This Row],[PRICE IN EUR NET]]+G32*E32</f>
        <v>13.350604506532383</v>
      </c>
      <c r="G32" s="9">
        <v>0.14399999999999999</v>
      </c>
      <c r="I32" t="s">
        <v>12</v>
      </c>
    </row>
    <row r="33" spans="1:9" x14ac:dyDescent="0.25">
      <c r="A33">
        <v>3</v>
      </c>
      <c r="B33" t="s">
        <v>56</v>
      </c>
      <c r="C33" t="s">
        <v>77</v>
      </c>
      <c r="D33" s="7">
        <v>223.77600000000001</v>
      </c>
      <c r="E33" s="12">
        <v>28.640382428700715</v>
      </c>
      <c r="F33" s="6">
        <f>Tabela11043106732324582323242324523234232423523581067[[#This Row],[PRICE IN EUR NET]]+G33*E33</f>
        <v>32.764597498433616</v>
      </c>
      <c r="G33" s="9">
        <v>0.14399999999999999</v>
      </c>
      <c r="I33" t="s">
        <v>14</v>
      </c>
    </row>
    <row r="34" spans="1:9" x14ac:dyDescent="0.25">
      <c r="A34">
        <v>3</v>
      </c>
      <c r="B34" t="s">
        <v>57</v>
      </c>
      <c r="C34" t="s">
        <v>78</v>
      </c>
      <c r="D34" s="7">
        <v>294.10559999999998</v>
      </c>
      <c r="E34" s="12">
        <v>28.640382428700715</v>
      </c>
      <c r="F34" s="6">
        <f>Tabela11043106732324582323242324523234232423523581067[[#This Row],[PRICE IN EUR NET]]+G34*E34</f>
        <v>32.764597498433616</v>
      </c>
      <c r="G34" s="9">
        <v>0.14399999999999999</v>
      </c>
      <c r="I34" t="s">
        <v>14</v>
      </c>
    </row>
    <row r="35" spans="1:9" x14ac:dyDescent="0.25">
      <c r="A35">
        <v>3</v>
      </c>
      <c r="B35" t="s">
        <v>58</v>
      </c>
      <c r="C35" t="s">
        <v>79</v>
      </c>
      <c r="D35" s="7">
        <v>209.3904</v>
      </c>
      <c r="E35" s="12">
        <v>28.640382428700715</v>
      </c>
      <c r="F35" s="6">
        <f>Tabela11043106732324582323242324523234232423523581067[[#This Row],[PRICE IN EUR NET]]+G35*E35</f>
        <v>32.764597498433616</v>
      </c>
      <c r="G35" s="9">
        <v>0.14399999999999999</v>
      </c>
      <c r="I35" t="s">
        <v>14</v>
      </c>
    </row>
    <row r="36" spans="1:9" x14ac:dyDescent="0.25">
      <c r="A36">
        <v>3</v>
      </c>
      <c r="B36" t="s">
        <v>59</v>
      </c>
      <c r="C36" t="s">
        <v>80</v>
      </c>
      <c r="D36" s="7">
        <v>204.59519999999998</v>
      </c>
      <c r="E36" s="12">
        <v>28.640382428700715</v>
      </c>
      <c r="F36" s="6">
        <f>Tabela11043106732324582323242324523234232423523581067[[#This Row],[PRICE IN EUR NET]]+G36*E36</f>
        <v>32.764597498433616</v>
      </c>
      <c r="G36" s="9">
        <v>0.14399999999999999</v>
      </c>
      <c r="I36" t="s">
        <v>14</v>
      </c>
    </row>
    <row r="37" spans="1:9" x14ac:dyDescent="0.25">
      <c r="A37">
        <v>3</v>
      </c>
      <c r="B37" t="s">
        <v>60</v>
      </c>
      <c r="C37" t="s">
        <v>81</v>
      </c>
      <c r="D37" s="7">
        <v>234.43199999999999</v>
      </c>
      <c r="E37" s="12">
        <v>28.640382428700715</v>
      </c>
      <c r="F37" s="6">
        <f>Tabela11043106732324582323242324523234232423523581067[[#This Row],[PRICE IN EUR NET]]+G37*E37</f>
        <v>32.764597498433616</v>
      </c>
      <c r="G37" s="9">
        <v>0.14399999999999999</v>
      </c>
      <c r="I37" t="s">
        <v>13</v>
      </c>
    </row>
    <row r="38" spans="1:9" x14ac:dyDescent="0.25">
      <c r="A38">
        <v>3</v>
      </c>
      <c r="B38" t="s">
        <v>61</v>
      </c>
      <c r="C38" t="s">
        <v>82</v>
      </c>
      <c r="D38" s="7">
        <v>31.968</v>
      </c>
      <c r="E38" s="12">
        <v>15.909776529830831</v>
      </c>
      <c r="F38" s="6">
        <f>Tabela11043106732324582323242324523234232423523581067[[#This Row],[PRICE IN EUR NET]]+G38*E38</f>
        <v>18.200784350126469</v>
      </c>
      <c r="G38" s="9">
        <v>0.14399999999999999</v>
      </c>
      <c r="I38" t="s">
        <v>13</v>
      </c>
    </row>
    <row r="39" spans="1:9" x14ac:dyDescent="0.25">
      <c r="A39">
        <v>3</v>
      </c>
      <c r="B39" t="s">
        <v>62</v>
      </c>
      <c r="C39" t="s">
        <v>83</v>
      </c>
      <c r="D39" s="7">
        <v>575.42399999999998</v>
      </c>
      <c r="E39" s="12">
        <v>56.220267792912999</v>
      </c>
      <c r="F39" s="6">
        <f>Tabela11043106732324582323242324523234232423523581067[[#This Row],[PRICE IN EUR NET]]+G39*E39</f>
        <v>64.315986355092463</v>
      </c>
      <c r="G39" s="9">
        <v>0.14399999999999999</v>
      </c>
      <c r="I39" t="s">
        <v>13</v>
      </c>
    </row>
    <row r="40" spans="1:9" x14ac:dyDescent="0.25">
      <c r="A40">
        <v>3</v>
      </c>
      <c r="B40" t="s">
        <v>63</v>
      </c>
      <c r="C40" t="s">
        <v>84</v>
      </c>
      <c r="D40" s="7">
        <v>537.06240000000003</v>
      </c>
      <c r="E40" s="12">
        <v>56.220267792912999</v>
      </c>
      <c r="F40" s="6">
        <f>Tabela11043106732324582323242324523234232423523581067[[#This Row],[PRICE IN EUR NET]]+G40*E40</f>
        <v>64.315986355092463</v>
      </c>
      <c r="G40" s="9">
        <v>0.14399999999999999</v>
      </c>
      <c r="I40" t="s">
        <v>13</v>
      </c>
    </row>
    <row r="41" spans="1:9" x14ac:dyDescent="0.25">
      <c r="A41">
        <v>3</v>
      </c>
      <c r="B41" t="s">
        <v>64</v>
      </c>
      <c r="C41" t="s">
        <v>85</v>
      </c>
      <c r="D41" s="7">
        <v>479.52</v>
      </c>
      <c r="E41" s="12">
        <v>47.740932402014245</v>
      </c>
      <c r="F41" s="6">
        <f>Tabela11043106732324582323242324523234232423523581067[[#This Row],[PRICE IN EUR NET]]+G41*E41</f>
        <v>54.615626667904294</v>
      </c>
      <c r="G41" s="9">
        <v>0.14399999999999999</v>
      </c>
      <c r="I41" t="s">
        <v>13</v>
      </c>
    </row>
    <row r="42" spans="1:9" x14ac:dyDescent="0.25">
      <c r="A42">
        <v>3</v>
      </c>
      <c r="B42" t="s">
        <v>65</v>
      </c>
      <c r="C42" t="s">
        <v>86</v>
      </c>
      <c r="D42" s="10">
        <v>645.75360000000001</v>
      </c>
      <c r="E42" s="12">
        <v>58.338941359385508</v>
      </c>
      <c r="F42" s="6">
        <f>Tabela11043106732324582323242324523234232423523581067[[#This Row],[PRICE IN EUR NET]]+G42*E42</f>
        <v>66.739748915137028</v>
      </c>
      <c r="G42" s="9">
        <v>0.14399999999999999</v>
      </c>
      <c r="I42" t="s">
        <v>13</v>
      </c>
    </row>
    <row r="43" spans="1:9" x14ac:dyDescent="0.25">
      <c r="A43">
        <v>3</v>
      </c>
      <c r="B43" s="15" t="s">
        <v>66</v>
      </c>
      <c r="C43" s="16" t="s">
        <v>87</v>
      </c>
      <c r="D43" s="17">
        <v>594.60480000000007</v>
      </c>
      <c r="E43" s="18">
        <v>56.220267792912999</v>
      </c>
      <c r="F43" s="6">
        <f>Tabela11043106732324582323242324523234232423523581067[[#This Row],[PRICE IN EUR NET]]+G43*E43</f>
        <v>64.315986355092463</v>
      </c>
      <c r="G43" s="9">
        <v>0.14399999999999999</v>
      </c>
      <c r="I43" t="s">
        <v>13</v>
      </c>
    </row>
    <row r="44" spans="1:9" x14ac:dyDescent="0.25">
      <c r="A44">
        <v>3</v>
      </c>
      <c r="B44" s="15" t="s">
        <v>67</v>
      </c>
      <c r="C44" s="16" t="s">
        <v>88</v>
      </c>
      <c r="D44" s="17">
        <v>11.988</v>
      </c>
      <c r="E44" s="18">
        <v>9.5491147054045893</v>
      </c>
      <c r="F44" s="6">
        <f>Tabela11043106732324582323242324523234232423523581067[[#This Row],[PRICE IN EUR NET]]+G44*E44</f>
        <v>10.92418722298285</v>
      </c>
      <c r="G44" s="9">
        <v>0.14399999999999999</v>
      </c>
      <c r="I44" t="s">
        <v>13</v>
      </c>
    </row>
    <row r="45" spans="1:9" x14ac:dyDescent="0.25">
      <c r="A45">
        <v>3</v>
      </c>
      <c r="B45" s="15" t="s">
        <v>68</v>
      </c>
      <c r="C45" s="16" t="s">
        <v>89</v>
      </c>
      <c r="D45" s="17">
        <v>39.626999999999995</v>
      </c>
      <c r="E45" s="18">
        <v>9.5491147054045893</v>
      </c>
      <c r="F45" s="6">
        <f>Tabela11043106732324582323242324523234232423523581067[[#This Row],[PRICE IN EUR NET]]+G45*E45</f>
        <v>10.92418722298285</v>
      </c>
      <c r="G45" s="9">
        <v>0.14399999999999999</v>
      </c>
      <c r="I45" t="s">
        <v>13</v>
      </c>
    </row>
    <row r="46" spans="1:9" x14ac:dyDescent="0.25">
      <c r="A46">
        <v>3</v>
      </c>
      <c r="B46" s="15" t="s">
        <v>69</v>
      </c>
      <c r="C46" s="16" t="s">
        <v>90</v>
      </c>
      <c r="D46" s="17">
        <v>669.7296</v>
      </c>
      <c r="E46" s="18">
        <v>58.338941359385508</v>
      </c>
      <c r="F46" s="6">
        <f>Tabela11043106732324582323242324523234232423523581067[[#This Row],[PRICE IN EUR NET]]+G46*E46</f>
        <v>66.739748915137028</v>
      </c>
      <c r="G46" s="9">
        <v>0.14399999999999999</v>
      </c>
      <c r="I46" t="s">
        <v>13</v>
      </c>
    </row>
    <row r="47" spans="1:9" x14ac:dyDescent="0.25">
      <c r="A47">
        <v>3</v>
      </c>
      <c r="B47" s="15" t="s">
        <v>70</v>
      </c>
      <c r="C47" s="16" t="s">
        <v>91</v>
      </c>
      <c r="D47" s="17">
        <v>407.05919999999998</v>
      </c>
      <c r="E47" s="18">
        <v>47.740932402014245</v>
      </c>
      <c r="F47" s="6">
        <f>Tabela11043106732324582323242324523234232423523581067[[#This Row],[PRICE IN EUR NET]]+G47*E47</f>
        <v>54.615626667904294</v>
      </c>
      <c r="G47" s="9">
        <v>0.14399999999999999</v>
      </c>
      <c r="I47" t="s">
        <v>13</v>
      </c>
    </row>
    <row r="48" spans="1:9" x14ac:dyDescent="0.25">
      <c r="A48">
        <v>3</v>
      </c>
      <c r="B48" s="15" t="s">
        <v>71</v>
      </c>
      <c r="C48" s="16" t="s">
        <v>92</v>
      </c>
      <c r="D48" s="17">
        <v>489.11040000000003</v>
      </c>
      <c r="E48" s="18">
        <v>47.740932402014245</v>
      </c>
      <c r="F48" s="6">
        <f>Tabela11043106732324582323242324523234232423523581067[[#This Row],[PRICE IN EUR NET]]+G48*E48</f>
        <v>54.615626667904294</v>
      </c>
      <c r="G48" s="9">
        <v>0.14399999999999999</v>
      </c>
      <c r="I48" t="s">
        <v>14</v>
      </c>
    </row>
    <row r="49" spans="1:9" x14ac:dyDescent="0.25">
      <c r="A49">
        <v>3</v>
      </c>
      <c r="B49" s="15" t="s">
        <v>72</v>
      </c>
      <c r="C49" s="16" t="s">
        <v>93</v>
      </c>
      <c r="D49" s="17">
        <v>2921.8751999999999</v>
      </c>
      <c r="E49" s="18">
        <v>200</v>
      </c>
      <c r="F49" s="6">
        <f>Tabela11043106732324582323242324523234232423523581067[[#This Row],[PRICE IN EUR NET]]+G49*E49</f>
        <v>200</v>
      </c>
      <c r="G49" s="9">
        <v>0</v>
      </c>
      <c r="I49" t="s">
        <v>13</v>
      </c>
    </row>
    <row r="50" spans="1:9" x14ac:dyDescent="0.25">
      <c r="A50">
        <v>3</v>
      </c>
      <c r="B50" s="15" t="s">
        <v>73</v>
      </c>
      <c r="C50" s="16" t="s">
        <v>94</v>
      </c>
      <c r="D50" s="17">
        <v>255.744</v>
      </c>
      <c r="E50" s="18">
        <v>28.640382428700715</v>
      </c>
      <c r="F50" s="6">
        <f>Tabela11043106732324582323242324523234232423523581067[[#This Row],[PRICE IN EUR NET]]+G50*E50</f>
        <v>32.764597498433616</v>
      </c>
      <c r="G50" s="9">
        <v>0.14399999999999999</v>
      </c>
      <c r="I50" t="s">
        <v>13</v>
      </c>
    </row>
    <row r="51" spans="1:9" x14ac:dyDescent="0.25">
      <c r="A51">
        <v>3</v>
      </c>
      <c r="B51" s="15" t="s">
        <v>74</v>
      </c>
      <c r="C51" s="16" t="s">
        <v>95</v>
      </c>
      <c r="D51" s="17">
        <v>137.4624</v>
      </c>
      <c r="E51" s="18">
        <v>28.640382428700715</v>
      </c>
      <c r="F51" s="6">
        <f>Tabela11043106732324582323242324523234232423523581067[[#This Row],[PRICE IN EUR NET]]+G51*E51</f>
        <v>32.764597498433616</v>
      </c>
      <c r="G51" s="9">
        <v>0.14399999999999999</v>
      </c>
      <c r="I51" t="s">
        <v>14</v>
      </c>
    </row>
    <row r="52" spans="1:9" x14ac:dyDescent="0.25">
      <c r="A52" s="2" t="s">
        <v>5</v>
      </c>
      <c r="B52" s="2" t="s">
        <v>6</v>
      </c>
      <c r="C52" s="2" t="s">
        <v>7</v>
      </c>
      <c r="F52" s="7"/>
    </row>
    <row r="53" spans="1:9" x14ac:dyDescent="0.25">
      <c r="A53" s="4">
        <f>SUM(Tabela11043106732324582323242324523234232423523581067[WITH FUEL ADD])</f>
        <v>986.37688719745665</v>
      </c>
      <c r="B53" s="3">
        <v>4.3093000000000004</v>
      </c>
      <c r="C53" s="5">
        <f>A53*B53</f>
        <v>4250.5939200000003</v>
      </c>
    </row>
    <row r="56" spans="1:9" x14ac:dyDescent="0.25">
      <c r="A56" s="1" t="s">
        <v>18</v>
      </c>
    </row>
    <row r="58" spans="1:9" x14ac:dyDescent="0.25">
      <c r="A58" t="s">
        <v>0</v>
      </c>
      <c r="B58" t="s">
        <v>9</v>
      </c>
      <c r="C58" t="s">
        <v>1</v>
      </c>
      <c r="D58" t="s">
        <v>2</v>
      </c>
      <c r="E58" s="7" t="s">
        <v>3</v>
      </c>
      <c r="F58" t="s">
        <v>8</v>
      </c>
      <c r="G58" t="s">
        <v>4</v>
      </c>
    </row>
    <row r="59" spans="1:9" x14ac:dyDescent="0.25">
      <c r="A59">
        <v>3</v>
      </c>
      <c r="B59" t="s">
        <v>114</v>
      </c>
      <c r="C59" t="s">
        <v>96</v>
      </c>
      <c r="D59" s="7">
        <v>469.92959999999999</v>
      </c>
      <c r="E59" s="11">
        <v>52.510833545755801</v>
      </c>
      <c r="F59" s="6">
        <f>Tabela110431067323245823232423245232342324235235810679[[#This Row],[PRICE IN EUR NET]]+G59*E59</f>
        <v>60.072393576344638</v>
      </c>
      <c r="G59" s="9">
        <v>0.14399999999999999</v>
      </c>
      <c r="I59" t="s">
        <v>12</v>
      </c>
    </row>
    <row r="60" spans="1:9" x14ac:dyDescent="0.25">
      <c r="A60">
        <v>3</v>
      </c>
      <c r="B60" t="s">
        <v>115</v>
      </c>
      <c r="C60" t="s">
        <v>97</v>
      </c>
      <c r="D60" s="7">
        <v>172.62719999999999</v>
      </c>
      <c r="E60" s="11">
        <v>42.961091928718744</v>
      </c>
      <c r="F60" s="6">
        <f>Tabela110431067323245823232423245232342324235235810679[[#This Row],[PRICE IN EUR NET]]+G60*E60</f>
        <v>49.147489166454243</v>
      </c>
      <c r="G60" s="9">
        <v>0.14399999999999999</v>
      </c>
      <c r="I60" t="s">
        <v>12</v>
      </c>
    </row>
    <row r="61" spans="1:9" x14ac:dyDescent="0.25">
      <c r="A61">
        <v>3</v>
      </c>
      <c r="B61" t="s">
        <v>116</v>
      </c>
      <c r="C61" t="s">
        <v>98</v>
      </c>
      <c r="D61" s="10">
        <v>319.68</v>
      </c>
      <c r="E61" s="12">
        <v>38.18969712418604</v>
      </c>
      <c r="F61" s="6">
        <f>Tabela110431067323245823232423245232342324235235810679[[#This Row],[PRICE IN EUR NET]]+G61*E61</f>
        <v>43.689013510068833</v>
      </c>
      <c r="G61" s="9">
        <v>0.14399999999999999</v>
      </c>
      <c r="I61" t="s">
        <v>14</v>
      </c>
    </row>
    <row r="62" spans="1:9" x14ac:dyDescent="0.25">
      <c r="A62">
        <v>3</v>
      </c>
      <c r="B62" t="s">
        <v>117</v>
      </c>
      <c r="C62" t="s">
        <v>99</v>
      </c>
      <c r="D62" s="10">
        <v>598.86720000000003</v>
      </c>
      <c r="E62" s="12">
        <v>53.03918615160012</v>
      </c>
      <c r="F62" s="6">
        <f>Tabela110431067323245823232423245232342324235235810679[[#This Row],[PRICE IN EUR NET]]+G62*E62</f>
        <v>60.676828957430537</v>
      </c>
      <c r="G62" s="9">
        <v>0.14399999999999999</v>
      </c>
      <c r="I62" t="s">
        <v>14</v>
      </c>
    </row>
    <row r="63" spans="1:9" x14ac:dyDescent="0.25">
      <c r="A63">
        <v>3</v>
      </c>
      <c r="B63" t="s">
        <v>118</v>
      </c>
      <c r="C63" t="s">
        <v>100</v>
      </c>
      <c r="D63" s="7">
        <v>901.49759999999992</v>
      </c>
      <c r="E63" s="11">
        <v>85.919866521446949</v>
      </c>
      <c r="F63" s="6">
        <f>Tabela110431067323245823232423245232342324235235810679[[#This Row],[PRICE IN EUR NET]]+G63*E63</f>
        <v>98.292327300535305</v>
      </c>
      <c r="G63" s="9">
        <v>0.14399999999999999</v>
      </c>
      <c r="I63" t="s">
        <v>13</v>
      </c>
    </row>
    <row r="64" spans="1:9" x14ac:dyDescent="0.25">
      <c r="A64">
        <v>3</v>
      </c>
      <c r="B64" t="s">
        <v>119</v>
      </c>
      <c r="C64" t="s">
        <v>101</v>
      </c>
      <c r="D64" s="10">
        <v>409.19039999999995</v>
      </c>
      <c r="E64" s="12">
        <v>47.73943874122309</v>
      </c>
      <c r="F64" s="6">
        <f>Tabela110431067323245823232423245232342324235235810679[[#This Row],[PRICE IN EUR NET]]+G64*E64</f>
        <v>54.613917919959214</v>
      </c>
      <c r="G64" s="9">
        <v>0.14399999999999999</v>
      </c>
      <c r="I64" t="s">
        <v>13</v>
      </c>
    </row>
    <row r="65" spans="1:9" x14ac:dyDescent="0.25">
      <c r="A65">
        <v>3</v>
      </c>
      <c r="B65" t="s">
        <v>120</v>
      </c>
      <c r="C65" t="s">
        <v>102</v>
      </c>
      <c r="D65" s="10">
        <v>132.66719999999998</v>
      </c>
      <c r="E65" s="12">
        <v>42.961091928718744</v>
      </c>
      <c r="F65" s="6">
        <f>Tabela110431067323245823232423245232342324235235810679[[#This Row],[PRICE IN EUR NET]]+G65*E65</f>
        <v>49.147489166454243</v>
      </c>
      <c r="G65" s="9">
        <v>0.14399999999999999</v>
      </c>
      <c r="I65" t="s">
        <v>12</v>
      </c>
    </row>
    <row r="66" spans="1:9" x14ac:dyDescent="0.25">
      <c r="A66">
        <v>3</v>
      </c>
      <c r="B66" t="s">
        <v>121</v>
      </c>
      <c r="C66" t="s">
        <v>103</v>
      </c>
      <c r="D66" s="7">
        <v>565.83360000000005</v>
      </c>
      <c r="E66" s="11">
        <v>56.220888466618781</v>
      </c>
      <c r="F66" s="6">
        <f>Tabela110431067323245823232423245232342324235235810679[[#This Row],[PRICE IN EUR NET]]+G66*E66</f>
        <v>64.316696405811882</v>
      </c>
      <c r="G66" s="9">
        <v>0.14399999999999999</v>
      </c>
      <c r="I66" t="s">
        <v>13</v>
      </c>
    </row>
    <row r="67" spans="1:9" x14ac:dyDescent="0.25">
      <c r="A67">
        <v>3</v>
      </c>
      <c r="B67" t="s">
        <v>122</v>
      </c>
      <c r="C67" t="s">
        <v>104</v>
      </c>
      <c r="D67" s="10">
        <v>1605.3264000000001</v>
      </c>
      <c r="E67" s="12">
        <v>133.65930526267005</v>
      </c>
      <c r="F67" s="6">
        <f>Tabela110431067323245823232423245232342324235235810679[[#This Row],[PRICE IN EUR NET]]+G67*E67</f>
        <v>152.90624522049453</v>
      </c>
      <c r="G67" s="9">
        <v>0.14399999999999999</v>
      </c>
      <c r="I67" t="s">
        <v>13</v>
      </c>
    </row>
    <row r="68" spans="1:9" x14ac:dyDescent="0.25">
      <c r="A68">
        <v>3</v>
      </c>
      <c r="B68" t="s">
        <v>123</v>
      </c>
      <c r="C68" t="s">
        <v>105</v>
      </c>
      <c r="D68" s="10">
        <v>811.98720000000003</v>
      </c>
      <c r="E68" s="12">
        <v>92.820893101290764</v>
      </c>
      <c r="F68" s="6">
        <f>Tabela110431067323245823232423245232342324235235810679[[#This Row],[PRICE IN EUR NET]]+G68*E68</f>
        <v>106.18710170787664</v>
      </c>
      <c r="G68" s="9">
        <v>0.14399999999999999</v>
      </c>
      <c r="I68" t="s">
        <v>12</v>
      </c>
    </row>
    <row r="69" spans="1:9" x14ac:dyDescent="0.25">
      <c r="A69">
        <v>3</v>
      </c>
      <c r="B69" t="s">
        <v>124</v>
      </c>
      <c r="C69" t="s">
        <v>106</v>
      </c>
      <c r="D69" s="10">
        <v>271.72800000000001</v>
      </c>
      <c r="E69" s="12">
        <v>42.961091928718744</v>
      </c>
      <c r="F69" s="6">
        <f>Tabela110431067323245823232423245232342324235235810679[[#This Row],[PRICE IN EUR NET]]+G69*E69</f>
        <v>49.147489166454243</v>
      </c>
      <c r="G69" s="9">
        <v>0.14399999999999999</v>
      </c>
      <c r="I69" t="s">
        <v>12</v>
      </c>
    </row>
    <row r="70" spans="1:9" x14ac:dyDescent="0.25">
      <c r="A70">
        <v>3</v>
      </c>
      <c r="B70" t="s">
        <v>125</v>
      </c>
      <c r="C70" t="s">
        <v>107</v>
      </c>
      <c r="D70" s="10">
        <v>1.0323</v>
      </c>
      <c r="E70" s="12">
        <v>9.5497416170370553</v>
      </c>
      <c r="F70" s="6">
        <f>Tabela110431067323245823232423245232342324235235810679[[#This Row],[PRICE IN EUR NET]]+G70*E70</f>
        <v>10.924904409890392</v>
      </c>
      <c r="G70" s="9">
        <v>0.14399999999999999</v>
      </c>
      <c r="I70" t="s">
        <v>13</v>
      </c>
    </row>
    <row r="71" spans="1:9" x14ac:dyDescent="0.25">
      <c r="A71">
        <v>3</v>
      </c>
      <c r="B71" t="s">
        <v>126</v>
      </c>
      <c r="C71" t="s">
        <v>108</v>
      </c>
      <c r="D71" s="10">
        <v>4691.3040000000001</v>
      </c>
      <c r="E71" s="12">
        <v>350</v>
      </c>
      <c r="F71" s="6">
        <f>Tabela110431067323245823232423245232342324235235810679[[#This Row],[PRICE IN EUR NET]]+G71*E71</f>
        <v>350</v>
      </c>
      <c r="G71" s="9">
        <v>0</v>
      </c>
      <c r="I71" t="s">
        <v>14</v>
      </c>
    </row>
    <row r="72" spans="1:9" x14ac:dyDescent="0.25">
      <c r="A72">
        <v>3</v>
      </c>
      <c r="B72" t="s">
        <v>127</v>
      </c>
      <c r="C72" t="s">
        <v>109</v>
      </c>
      <c r="D72" s="10">
        <v>607.39200000000005</v>
      </c>
      <c r="E72" s="12">
        <v>66.829652631335023</v>
      </c>
      <c r="F72" s="6">
        <f>Tabela110431067323245823232423245232342324235235810679[[#This Row],[PRICE IN EUR NET]]+G72*E72</f>
        <v>76.453122610247263</v>
      </c>
      <c r="G72" s="9">
        <v>0.14399999999999999</v>
      </c>
      <c r="I72" t="s">
        <v>12</v>
      </c>
    </row>
    <row r="73" spans="1:9" x14ac:dyDescent="0.25">
      <c r="A73">
        <v>3</v>
      </c>
      <c r="B73" t="s">
        <v>128</v>
      </c>
      <c r="C73" t="s">
        <v>110</v>
      </c>
      <c r="D73" s="10">
        <v>511.488</v>
      </c>
      <c r="E73" s="12">
        <v>62.060575162792858</v>
      </c>
      <c r="F73" s="6">
        <f>Tabela110431067323245823232423245232342324235235810679[[#This Row],[PRICE IN EUR NET]]+G73*E73</f>
        <v>70.997297986235026</v>
      </c>
      <c r="G73" s="9">
        <v>0.14399999999999999</v>
      </c>
      <c r="I73" t="s">
        <v>12</v>
      </c>
    </row>
    <row r="74" spans="1:9" x14ac:dyDescent="0.25">
      <c r="A74">
        <v>3</v>
      </c>
      <c r="B74" t="s">
        <v>129</v>
      </c>
      <c r="C74" t="s">
        <v>111</v>
      </c>
      <c r="D74" s="10">
        <v>177.42240000000001</v>
      </c>
      <c r="E74" s="12">
        <v>42.961091928718744</v>
      </c>
      <c r="F74" s="6">
        <f>Tabela110431067323245823232423245232342324235235810679[[#This Row],[PRICE IN EUR NET]]+G74*E74</f>
        <v>49.147489166454243</v>
      </c>
      <c r="G74" s="9">
        <v>0.14399999999999999</v>
      </c>
      <c r="I74" t="s">
        <v>12</v>
      </c>
    </row>
    <row r="75" spans="1:9" x14ac:dyDescent="0.25">
      <c r="A75">
        <v>3</v>
      </c>
      <c r="B75" t="s">
        <v>130</v>
      </c>
      <c r="C75" t="s">
        <v>112</v>
      </c>
      <c r="D75" s="10">
        <v>460.33920000000001</v>
      </c>
      <c r="E75" s="12">
        <v>52.510833545755801</v>
      </c>
      <c r="F75" s="6">
        <f>Tabela110431067323245823232423245232342324235235810679[[#This Row],[PRICE IN EUR NET]]+G75*E75</f>
        <v>60.072393576344638</v>
      </c>
      <c r="G75" s="9">
        <v>0.14399999999999999</v>
      </c>
      <c r="I75" t="s">
        <v>12</v>
      </c>
    </row>
    <row r="76" spans="1:9" x14ac:dyDescent="0.25">
      <c r="A76">
        <v>3</v>
      </c>
      <c r="B76" t="s">
        <v>131</v>
      </c>
      <c r="C76" t="s">
        <v>113</v>
      </c>
      <c r="D76" s="10">
        <v>1309.6224</v>
      </c>
      <c r="E76" s="12">
        <v>131.01059022547682</v>
      </c>
      <c r="F76" s="6">
        <f>Tabela110431067323245823232423245232342324235235810679[[#This Row],[PRICE IN EUR NET]]+G76*E76</f>
        <v>149.87611521794548</v>
      </c>
      <c r="G76" s="9">
        <v>0.14399999999999999</v>
      </c>
      <c r="I76" t="s">
        <v>12</v>
      </c>
    </row>
    <row r="77" spans="1:9" x14ac:dyDescent="0.25">
      <c r="A77" s="2" t="s">
        <v>5</v>
      </c>
      <c r="B77" s="2" t="s">
        <v>6</v>
      </c>
      <c r="C77" s="2" t="s">
        <v>7</v>
      </c>
    </row>
    <row r="78" spans="1:9" x14ac:dyDescent="0.25">
      <c r="A78" s="4">
        <f>SUM(Tabela110431067323245823232423245232342324235235810679[WITH FUEL ADD])</f>
        <v>1555.6683150650013</v>
      </c>
      <c r="B78" s="3">
        <v>4.3152999999999997</v>
      </c>
      <c r="C78" s="5">
        <f>A78*B78</f>
        <v>6713.175479999999</v>
      </c>
    </row>
    <row r="80" spans="1:9" x14ac:dyDescent="0.25">
      <c r="A80" s="4"/>
      <c r="B80" s="3"/>
      <c r="C80" s="5"/>
    </row>
    <row r="81" spans="1:9" x14ac:dyDescent="0.25">
      <c r="A81" s="1" t="s">
        <v>19</v>
      </c>
    </row>
    <row r="83" spans="1:9" x14ac:dyDescent="0.25">
      <c r="A83" t="s">
        <v>0</v>
      </c>
      <c r="B83" t="s">
        <v>9</v>
      </c>
      <c r="C83" t="s">
        <v>1</v>
      </c>
      <c r="D83" t="s">
        <v>2</v>
      </c>
      <c r="E83" s="7" t="s">
        <v>3</v>
      </c>
      <c r="F83" t="s">
        <v>8</v>
      </c>
      <c r="G83" t="s">
        <v>4</v>
      </c>
    </row>
    <row r="84" spans="1:9" x14ac:dyDescent="0.25">
      <c r="A84">
        <v>3</v>
      </c>
      <c r="B84" t="s">
        <v>132</v>
      </c>
      <c r="C84" t="s">
        <v>142</v>
      </c>
      <c r="D84" s="7">
        <v>87.945300000000003</v>
      </c>
      <c r="E84" s="11">
        <v>15.910722141186822</v>
      </c>
      <c r="F84" s="6">
        <f>Tabela1104310673232458232324232452323423242352358106793[[#This Row],[PRICE IN EUR NET]]+G84*E84</f>
        <v>18.201866129517725</v>
      </c>
      <c r="G84" s="9">
        <v>0.14399999999999999</v>
      </c>
      <c r="I84" t="s">
        <v>14</v>
      </c>
    </row>
    <row r="85" spans="1:9" x14ac:dyDescent="0.25">
      <c r="A85">
        <v>3</v>
      </c>
      <c r="B85" t="s">
        <v>133</v>
      </c>
      <c r="C85" t="s">
        <v>143</v>
      </c>
      <c r="D85" s="7">
        <v>11.988</v>
      </c>
      <c r="E85" s="11">
        <v>9.5506008196151981</v>
      </c>
      <c r="F85" s="6">
        <f>Tabela1104310673232458232324232452323423242352358106793[[#This Row],[PRICE IN EUR NET]]+G85*E85</f>
        <v>10.925887337639786</v>
      </c>
      <c r="G85" s="9">
        <v>0.14399999999999999</v>
      </c>
      <c r="I85" t="s">
        <v>14</v>
      </c>
    </row>
    <row r="86" spans="1:9" x14ac:dyDescent="0.25">
      <c r="A86">
        <v>3</v>
      </c>
      <c r="B86" t="s">
        <v>134</v>
      </c>
      <c r="C86" t="s">
        <v>144</v>
      </c>
      <c r="D86" s="7">
        <v>543.45600000000002</v>
      </c>
      <c r="E86" s="11">
        <v>53.041142830682325</v>
      </c>
      <c r="F86" s="6">
        <f>Tabela1104310673232458232324232452323423242352358106793[[#This Row],[PRICE IN EUR NET]]+G86*E86</f>
        <v>60.679067398300582</v>
      </c>
      <c r="G86" s="9">
        <v>0.14399999999999999</v>
      </c>
      <c r="I86" t="s">
        <v>14</v>
      </c>
    </row>
    <row r="87" spans="1:9" x14ac:dyDescent="0.25">
      <c r="A87">
        <v>3</v>
      </c>
      <c r="B87" t="s">
        <v>135</v>
      </c>
      <c r="C87" t="s">
        <v>145</v>
      </c>
      <c r="D87" s="7">
        <v>358.04159999999996</v>
      </c>
      <c r="E87" s="11">
        <v>38.190826792618836</v>
      </c>
      <c r="F87" s="6">
        <f>Tabela1104310673232458232324232452323423242352358106793[[#This Row],[PRICE IN EUR NET]]+G87*E87</f>
        <v>43.690305850755948</v>
      </c>
      <c r="G87" s="9">
        <v>0.14399999999999999</v>
      </c>
      <c r="I87" t="s">
        <v>14</v>
      </c>
    </row>
    <row r="88" spans="1:9" x14ac:dyDescent="0.25">
      <c r="A88">
        <v>3</v>
      </c>
      <c r="B88" t="s">
        <v>136</v>
      </c>
      <c r="C88" t="s">
        <v>146</v>
      </c>
      <c r="D88" s="7">
        <v>262.13760000000002</v>
      </c>
      <c r="E88" s="12">
        <v>28.640225973003638</v>
      </c>
      <c r="F88" s="6">
        <f>Tabela1104310673232458232324232452323423242352358106793[[#This Row],[PRICE IN EUR NET]]+G88*E88</f>
        <v>32.764418513116162</v>
      </c>
      <c r="G88" s="9">
        <v>0.14399999999999999</v>
      </c>
      <c r="I88" t="s">
        <v>14</v>
      </c>
    </row>
    <row r="89" spans="1:9" x14ac:dyDescent="0.25">
      <c r="A89">
        <v>3</v>
      </c>
      <c r="B89" t="s">
        <v>137</v>
      </c>
      <c r="C89" t="s">
        <v>147</v>
      </c>
      <c r="D89" s="7">
        <v>260.00640000000004</v>
      </c>
      <c r="E89" s="12">
        <v>28.640225973003638</v>
      </c>
      <c r="F89" s="6">
        <f>Tabela1104310673232458232324232452323423242352358106793[[#This Row],[PRICE IN EUR NET]]+G89*E89</f>
        <v>32.764418513116162</v>
      </c>
      <c r="G89" s="9">
        <v>0.14399999999999999</v>
      </c>
      <c r="I89" t="s">
        <v>14</v>
      </c>
    </row>
    <row r="90" spans="1:9" x14ac:dyDescent="0.25">
      <c r="A90">
        <v>3</v>
      </c>
      <c r="B90" s="15" t="s">
        <v>138</v>
      </c>
      <c r="C90" s="19" t="s">
        <v>148</v>
      </c>
      <c r="D90" s="17">
        <v>306.89279999999997</v>
      </c>
      <c r="E90" s="18">
        <v>38.190826792618836</v>
      </c>
      <c r="F90" s="6">
        <f>Tabela1104310673232458232324232452323423242352358106793[[#This Row],[PRICE IN EUR NET]]+G90*E90</f>
        <v>43.690305850755948</v>
      </c>
      <c r="G90" s="9">
        <v>0.14399999999999999</v>
      </c>
      <c r="I90" t="s">
        <v>14</v>
      </c>
    </row>
    <row r="91" spans="1:9" x14ac:dyDescent="0.25">
      <c r="A91">
        <v>3</v>
      </c>
      <c r="B91" s="15" t="s">
        <v>139</v>
      </c>
      <c r="C91" s="19" t="s">
        <v>149</v>
      </c>
      <c r="D91" s="17">
        <v>309.024</v>
      </c>
      <c r="E91" s="18">
        <v>38.190826792618836</v>
      </c>
      <c r="F91" s="6">
        <f>Tabela1104310673232458232324232452323423242352358106793[[#This Row],[PRICE IN EUR NET]]+G91*E91</f>
        <v>43.690305850755948</v>
      </c>
      <c r="G91" s="9">
        <v>0.14399999999999999</v>
      </c>
      <c r="I91" t="s">
        <v>14</v>
      </c>
    </row>
    <row r="92" spans="1:9" x14ac:dyDescent="0.25">
      <c r="A92">
        <v>3</v>
      </c>
      <c r="B92" s="15" t="s">
        <v>140</v>
      </c>
      <c r="C92" s="19" t="s">
        <v>150</v>
      </c>
      <c r="D92" s="17">
        <v>169.43040000000002</v>
      </c>
      <c r="E92" s="18">
        <v>28.640225973003638</v>
      </c>
      <c r="F92" s="6">
        <f>Tabela1104310673232458232324232452323423242352358106793[[#This Row],[PRICE IN EUR NET]]+G92*E92</f>
        <v>32.764418513116162</v>
      </c>
      <c r="G92" s="9">
        <v>0.14399999999999999</v>
      </c>
      <c r="I92" t="s">
        <v>14</v>
      </c>
    </row>
    <row r="93" spans="1:9" x14ac:dyDescent="0.25">
      <c r="A93">
        <v>3</v>
      </c>
      <c r="B93" s="15" t="s">
        <v>141</v>
      </c>
      <c r="C93" s="19" t="s">
        <v>151</v>
      </c>
      <c r="D93" s="17">
        <v>377.22239999999999</v>
      </c>
      <c r="E93" s="18">
        <v>38.190826792618836</v>
      </c>
      <c r="F93" s="6">
        <f>Tabela1104310673232458232324232452323423242352358106793[[#This Row],[PRICE IN EUR NET]]+G93*E93</f>
        <v>43.690305850755948</v>
      </c>
      <c r="G93" s="9">
        <v>0.14399999999999999</v>
      </c>
      <c r="I93" t="s">
        <v>14</v>
      </c>
    </row>
    <row r="94" spans="1:9" x14ac:dyDescent="0.25">
      <c r="A94" s="2" t="s">
        <v>5</v>
      </c>
      <c r="B94" s="2" t="s">
        <v>6</v>
      </c>
      <c r="C94" s="2" t="s">
        <v>7</v>
      </c>
    </row>
    <row r="95" spans="1:9" x14ac:dyDescent="0.25">
      <c r="A95" s="4">
        <f>SUM(Tabela1104310673232458232324232452323423242352358106793[WITH FUEL ADD])</f>
        <v>362.86129980783039</v>
      </c>
      <c r="B95" s="3">
        <v>4.3190999999999997</v>
      </c>
      <c r="C95" s="5">
        <f>A95*B95</f>
        <v>1567.2342400000002</v>
      </c>
    </row>
    <row r="98" spans="1:3" x14ac:dyDescent="0.25">
      <c r="A98" t="s">
        <v>10</v>
      </c>
      <c r="C98" t="s">
        <v>11</v>
      </c>
    </row>
    <row r="99" spans="1:3" x14ac:dyDescent="0.25">
      <c r="A99" s="13">
        <f>A95+A78+A53+A26</f>
        <v>3811.7729382170473</v>
      </c>
      <c r="C99" s="8">
        <f>C95+C78+C53+C26</f>
        <v>16438.781800000001</v>
      </c>
    </row>
  </sheetData>
  <phoneticPr fontId="12" type="noConversion"/>
  <pageMargins left="0.7" right="0.7" top="0.75" bottom="0.75" header="0.3" footer="0.3"/>
  <pageSetup paperSize="9" scale="30"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2D3A8741C6874AB8E55E49028FFCE2" ma:contentTypeVersion="10" ma:contentTypeDescription="Utwórz nowy dokument." ma:contentTypeScope="" ma:versionID="61e564abf5a134f9b35c1b81b37a5420">
  <xsd:schema xmlns:xsd="http://www.w3.org/2001/XMLSchema" xmlns:xs="http://www.w3.org/2001/XMLSchema" xmlns:p="http://schemas.microsoft.com/office/2006/metadata/properties" xmlns:ns2="3dd8041d-8bf9-4056-965e-7b7b1de8a1f8" xmlns:ns3="d0465b90-1c67-42b3-a581-55d48c836e47" targetNamespace="http://schemas.microsoft.com/office/2006/metadata/properties" ma:root="true" ma:fieldsID="8fbed8044fa4ff46b644755707d0e5de" ns2:_="" ns3:_="">
    <xsd:import namespace="3dd8041d-8bf9-4056-965e-7b7b1de8a1f8"/>
    <xsd:import namespace="d0465b90-1c67-42b3-a581-55d48c836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8041d-8bf9-4056-965e-7b7b1de8a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65b90-1c67-42b3-a581-55d48c836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DF09E7-800D-4069-A838-98EF33DCE691}"/>
</file>

<file path=customXml/itemProps2.xml><?xml version="1.0" encoding="utf-8"?>
<ds:datastoreItem xmlns:ds="http://schemas.openxmlformats.org/officeDocument/2006/customXml" ds:itemID="{E70E85CA-13D3-4799-93AE-497C69E51FC4}"/>
</file>

<file path=customXml/itemProps3.xml><?xml version="1.0" encoding="utf-8"?>
<ds:datastoreItem xmlns:ds="http://schemas.openxmlformats.org/officeDocument/2006/customXml" ds:itemID="{EA144CBE-603B-49A5-B987-AD9852BB5B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kszurpa</dc:creator>
  <cp:lastModifiedBy>JOANNA JOŃCA</cp:lastModifiedBy>
  <cp:lastPrinted>2021-12-14T13:47:28Z</cp:lastPrinted>
  <dcterms:created xsi:type="dcterms:W3CDTF">2019-05-21T10:43:13Z</dcterms:created>
  <dcterms:modified xsi:type="dcterms:W3CDTF">2024-04-05T11:34:33Z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0x0101004C2D3A8741C6874AB8E55E49028FFCE2</vt:lpwstr>
  </property>
</Properties>
</file>