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\Desktop\"/>
    </mc:Choice>
  </mc:AlternateContent>
  <xr:revisionPtr revIDLastSave="0" documentId="13_ncr:1_{BA243838-6493-4C73-9623-B481DCA7ED1D}" xr6:coauthVersionLast="47" xr6:coauthVersionMax="47" xr10:uidLastSave="{00000000-0000-0000-0000-000000000000}"/>
  <bookViews>
    <workbookView xWindow="-120" yWindow="-120" windowWidth="29040" windowHeight="15840" xr2:uid="{5D1465A8-0E5B-4E11-BE60-1C9967BD37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7" i="1" l="1"/>
  <c r="A167" i="1"/>
  <c r="F155" i="1"/>
  <c r="A158" i="1" s="1"/>
  <c r="C158" i="1" s="1"/>
  <c r="F76" i="1"/>
  <c r="F77" i="1"/>
  <c r="F78" i="1"/>
  <c r="F79" i="1"/>
  <c r="F80" i="1"/>
  <c r="F81" i="1"/>
  <c r="F82" i="1"/>
  <c r="F116" i="1"/>
  <c r="F143" i="1"/>
  <c r="F144" i="1"/>
  <c r="F145" i="1"/>
  <c r="F146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42" i="1"/>
  <c r="F43" i="1"/>
  <c r="F44" i="1"/>
  <c r="F45" i="1"/>
  <c r="F46" i="1"/>
  <c r="F47" i="1"/>
  <c r="F48" i="1"/>
  <c r="F10" i="1"/>
  <c r="F11" i="1"/>
  <c r="F12" i="1"/>
  <c r="F13" i="1"/>
  <c r="F14" i="1"/>
  <c r="F15" i="1"/>
  <c r="F16" i="1"/>
  <c r="F17" i="1"/>
  <c r="F18" i="1"/>
  <c r="F19" i="1"/>
  <c r="F20" i="1"/>
  <c r="F8" i="1"/>
  <c r="F9" i="1"/>
  <c r="F58" i="1"/>
  <c r="F57" i="1"/>
  <c r="F33" i="1"/>
  <c r="F34" i="1"/>
  <c r="F35" i="1"/>
  <c r="F36" i="1"/>
  <c r="F37" i="1"/>
  <c r="F38" i="1"/>
  <c r="F39" i="1"/>
  <c r="F40" i="1"/>
  <c r="F41" i="1"/>
  <c r="F30" i="1"/>
  <c r="F31" i="1"/>
  <c r="F32" i="1"/>
  <c r="F29" i="1"/>
  <c r="A149" i="1" l="1"/>
  <c r="A119" i="1"/>
  <c r="C119" i="1" s="1"/>
  <c r="A23" i="1"/>
  <c r="A85" i="1"/>
  <c r="A51" i="1"/>
  <c r="C149" i="1" l="1"/>
  <c r="C85" i="1"/>
  <c r="C23" i="1"/>
  <c r="C51" i="1"/>
</calcChain>
</file>

<file path=xl/sharedStrings.xml><?xml version="1.0" encoding="utf-8"?>
<sst xmlns="http://schemas.openxmlformats.org/spreadsheetml/2006/main" count="394" uniqueCount="239">
  <si>
    <t>MONTH</t>
  </si>
  <si>
    <t>CMR NUMBER</t>
  </si>
  <si>
    <t>Total Weight</t>
  </si>
  <si>
    <t>PRICE IN EUR NET</t>
  </si>
  <si>
    <t>FUEL ADD</t>
  </si>
  <si>
    <t>suma EUR</t>
  </si>
  <si>
    <t>kurs</t>
  </si>
  <si>
    <t>suma PLN</t>
  </si>
  <si>
    <t>WITH FUEL ADD</t>
  </si>
  <si>
    <t>ZLECENIE</t>
  </si>
  <si>
    <t>SUMA EUR</t>
  </si>
  <si>
    <t>SUMA PLN</t>
  </si>
  <si>
    <t>EE</t>
  </si>
  <si>
    <t>LV</t>
  </si>
  <si>
    <t>LT</t>
  </si>
  <si>
    <t>08.01.2024-12.01.2024</t>
  </si>
  <si>
    <t>zlecenia dostarczone 09.01.2024</t>
  </si>
  <si>
    <t>PL00390674</t>
  </si>
  <si>
    <t>PL00390676</t>
  </si>
  <si>
    <t>PL00390683</t>
  </si>
  <si>
    <t>PL00390685</t>
  </si>
  <si>
    <t>PL00390687</t>
  </si>
  <si>
    <t>PL00390691</t>
  </si>
  <si>
    <t>PL00390692</t>
  </si>
  <si>
    <t>PL00390693</t>
  </si>
  <si>
    <t>PL00390694</t>
  </si>
  <si>
    <t>PL00390695</t>
  </si>
  <si>
    <t>PL00390767</t>
  </si>
  <si>
    <t>PL00390768</t>
  </si>
  <si>
    <t>PL00390770</t>
  </si>
  <si>
    <t>ZA/EUI-24/0003948B</t>
  </si>
  <si>
    <t>ZA/EUI-24/0001072B</t>
  </si>
  <si>
    <t>ZA/EUI-24/0002344 Estonia24</t>
  </si>
  <si>
    <t>ZA/EUI-24/0003948A</t>
  </si>
  <si>
    <t>ZA/EUI-24/0001072A</t>
  </si>
  <si>
    <t>ZA/EUI-24/0003201</t>
  </si>
  <si>
    <t>ZA/EUI-23/0252631A Estonia24</t>
  </si>
  <si>
    <t>ZA/EUI-24/0001689</t>
  </si>
  <si>
    <t>ZA/EUI-23/0252077</t>
  </si>
  <si>
    <t>ZA/EUI-24/0004634 Estonia24</t>
  </si>
  <si>
    <t>ZA/EUI-23/0252631B</t>
  </si>
  <si>
    <t>ZA/EUI-23/0250101</t>
  </si>
  <si>
    <t>ZA/EUI-24/0003648</t>
  </si>
  <si>
    <t>zlecenia dostarczone 10.01.2024</t>
  </si>
  <si>
    <t>PL00390901</t>
  </si>
  <si>
    <t>PL00390907</t>
  </si>
  <si>
    <t>PL00390908</t>
  </si>
  <si>
    <t>PL00390909</t>
  </si>
  <si>
    <t>PL00390910</t>
  </si>
  <si>
    <t>PL00390911</t>
  </si>
  <si>
    <t>PL00390914</t>
  </si>
  <si>
    <t>PL00390915</t>
  </si>
  <si>
    <t>PL00390937</t>
  </si>
  <si>
    <t>PL00390953</t>
  </si>
  <si>
    <t>PL00390954</t>
  </si>
  <si>
    <t>PL00390956</t>
  </si>
  <si>
    <t>PL00390957</t>
  </si>
  <si>
    <t>PL00390959</t>
  </si>
  <si>
    <t>PL00390963</t>
  </si>
  <si>
    <t>PL00390964</t>
  </si>
  <si>
    <t>PL00390977</t>
  </si>
  <si>
    <t>PL00390980</t>
  </si>
  <si>
    <t>PL00391002</t>
  </si>
  <si>
    <t>PL00391010</t>
  </si>
  <si>
    <t>ZA/EUI-24/0004693B</t>
  </si>
  <si>
    <t>ZA/EUI-24/0004181</t>
  </si>
  <si>
    <t>ZA/EUI-24/0003107</t>
  </si>
  <si>
    <t>ZA/EUI-24/0004914</t>
  </si>
  <si>
    <t>ZA/EUI-24/0002469</t>
  </si>
  <si>
    <t>ZA/EUI-24/0003778</t>
  </si>
  <si>
    <t>ZA/EUI-24/0004339</t>
  </si>
  <si>
    <t>ZA/EUI-24/0006402</t>
  </si>
  <si>
    <t>ZA/EUI-24/0006387</t>
  </si>
  <si>
    <t>ZA/EUI-24/0004693A</t>
  </si>
  <si>
    <t>ZA/EUI-24/0004407 Estonia24</t>
  </si>
  <si>
    <t>ZA/EUI-24/0002302</t>
  </si>
  <si>
    <t>ZA/EUI-24/0006917 Estonia24</t>
  </si>
  <si>
    <t>ZA/EUI-24/0005690</t>
  </si>
  <si>
    <t>ZA/EUI-24/0003344A Estonia24</t>
  </si>
  <si>
    <t>ZA/EUI-24/0003344B Estonia24</t>
  </si>
  <si>
    <t>ZA/EUI-24/0006158</t>
  </si>
  <si>
    <t>ZA/EUI-23/0249848</t>
  </si>
  <si>
    <t>ZA/EUI-24/0006653</t>
  </si>
  <si>
    <t>ZA/EUI-24/0006890A</t>
  </si>
  <si>
    <t>zlecenia dostarczone 11.01.2024</t>
  </si>
  <si>
    <t>PL00391005</t>
  </si>
  <si>
    <t>PL00391110</t>
  </si>
  <si>
    <t>PL00391113</t>
  </si>
  <si>
    <t>PL00391120</t>
  </si>
  <si>
    <t>PL00391125</t>
  </si>
  <si>
    <t>PL00391132</t>
  </si>
  <si>
    <t>PL00391177</t>
  </si>
  <si>
    <t>PL00391178</t>
  </si>
  <si>
    <t>PL00391181</t>
  </si>
  <si>
    <t>PL00391182</t>
  </si>
  <si>
    <t>PL00391187</t>
  </si>
  <si>
    <t>PL00391191</t>
  </si>
  <si>
    <t>PL00391203</t>
  </si>
  <si>
    <t>PL00391206</t>
  </si>
  <si>
    <t>PL00391207</t>
  </si>
  <si>
    <t>PL00391208</t>
  </si>
  <si>
    <t>PL00391210</t>
  </si>
  <si>
    <t>PL00391211</t>
  </si>
  <si>
    <t>PL00391212</t>
  </si>
  <si>
    <t>PL00391229</t>
  </si>
  <si>
    <t>PL00391230</t>
  </si>
  <si>
    <t>PL00391231</t>
  </si>
  <si>
    <t>PL00391232</t>
  </si>
  <si>
    <t>PL00391233</t>
  </si>
  <si>
    <t>PL00391254</t>
  </si>
  <si>
    <t>PL00391269</t>
  </si>
  <si>
    <t>ZA/EUI-24/0006890B</t>
  </si>
  <si>
    <t>ZA/EUI-24/0006166</t>
  </si>
  <si>
    <t>ZA/EUI-24/0002382B</t>
  </si>
  <si>
    <t>ZA/EUI-24/0005807B</t>
  </si>
  <si>
    <t>ZA/EUI-23/0252769B</t>
  </si>
  <si>
    <t>ZA/EUI-24/0005796</t>
  </si>
  <si>
    <t>ZA/EUI-24/0000365</t>
  </si>
  <si>
    <t>ZA/EUI-24/0000535</t>
  </si>
  <si>
    <t>ZA/EUI-24/0006632,ZA/EUI-24/0004695</t>
  </si>
  <si>
    <t>ZA/EUI-24/0006097</t>
  </si>
  <si>
    <t>ZA/EUI-24/0002382A</t>
  </si>
  <si>
    <t>ZA/EUI-23/0253508</t>
  </si>
  <si>
    <t>ZA/EUI-24/0001955</t>
  </si>
  <si>
    <t>ZA/EUI-24/0007433</t>
  </si>
  <si>
    <t>ZA/EUI-24/0007950 Estonia24</t>
  </si>
  <si>
    <t>ZA/EUI-24/0005807A</t>
  </si>
  <si>
    <t>ZA/EUI-23/0253511</t>
  </si>
  <si>
    <t>ZA/EU-24/00000237</t>
  </si>
  <si>
    <t>ZA/EUI-24/0004997B Estonia24</t>
  </si>
  <si>
    <t>ZA/EUI-23/0244995</t>
  </si>
  <si>
    <t>ZA/EUI-24/0004997A Estonia24</t>
  </si>
  <si>
    <t>ZA/EUI-24/0007031 Estonia24</t>
  </si>
  <si>
    <t>ZA/EUI-23/0252769A</t>
  </si>
  <si>
    <t>ZA/EUI-24/0004404</t>
  </si>
  <si>
    <t>ZA/EUI-24/0000499</t>
  </si>
  <si>
    <t>ZA/EUI-24/0000707A</t>
  </si>
  <si>
    <t>zlecenia dostarczone 12.01.2024</t>
  </si>
  <si>
    <t>PL00390960</t>
  </si>
  <si>
    <t>PL00391239</t>
  </si>
  <si>
    <t>PL00391242</t>
  </si>
  <si>
    <t>PL00391255</t>
  </si>
  <si>
    <t>PL00391258</t>
  </si>
  <si>
    <t>PL00391331</t>
  </si>
  <si>
    <t>PL00391334</t>
  </si>
  <si>
    <t>PL00391337</t>
  </si>
  <si>
    <t>PL00391344</t>
  </si>
  <si>
    <t>PL00391346</t>
  </si>
  <si>
    <t>PL00391347</t>
  </si>
  <si>
    <t>PL00391348</t>
  </si>
  <si>
    <t>PL00391349</t>
  </si>
  <si>
    <t>PL00391350</t>
  </si>
  <si>
    <t>PL00391352</t>
  </si>
  <si>
    <t>PL00391353</t>
  </si>
  <si>
    <t>PL00391355</t>
  </si>
  <si>
    <t>PL00391362</t>
  </si>
  <si>
    <t>PL00391368</t>
  </si>
  <si>
    <t>PL00391369</t>
  </si>
  <si>
    <t>PL00391370</t>
  </si>
  <si>
    <t>PL00391427</t>
  </si>
  <si>
    <t>PL00391435</t>
  </si>
  <si>
    <t>PL00391465</t>
  </si>
  <si>
    <t>PL00391466</t>
  </si>
  <si>
    <t>PL00391470</t>
  </si>
  <si>
    <t>ZA/EUI-24/0000653 delivery by truck with talllift</t>
  </si>
  <si>
    <t>ZA/EUI-23/0247537</t>
  </si>
  <si>
    <t>ZA/EUI-23/0253507</t>
  </si>
  <si>
    <t>ZA/EUI-24/0003534</t>
  </si>
  <si>
    <t>ZA/EU-24/00000212</t>
  </si>
  <si>
    <t>ZA/EUI-24/0000707B</t>
  </si>
  <si>
    <t>ZA/EUI-24/0006829B</t>
  </si>
  <si>
    <t>ZA/EUI-24/0006592B</t>
  </si>
  <si>
    <t>ZA/EUI-24/0006592A</t>
  </si>
  <si>
    <t>ZA/EUI-24/0007030</t>
  </si>
  <si>
    <t>ZA/EUI-24/0007620</t>
  </si>
  <si>
    <t>ZA/EUI-24/0008314</t>
  </si>
  <si>
    <t>ZA/EUI-24/0006773</t>
  </si>
  <si>
    <t>ZA/EUI-24/0006829A</t>
  </si>
  <si>
    <t>ZA/EUI-24/0007630A</t>
  </si>
  <si>
    <t>ZA/EUI-24/0008055</t>
  </si>
  <si>
    <t>ZA/EUI-24/0003993</t>
  </si>
  <si>
    <t>ZA/EUI-24/0008113</t>
  </si>
  <si>
    <t>ZA/EUI-24/0009014 Estonia24</t>
  </si>
  <si>
    <t>ZA/EUI-24/0006189B Estonia24</t>
  </si>
  <si>
    <t>ZA/EUI-24/0006189A Estonia24</t>
  </si>
  <si>
    <t>ZA/EUI-24/0007565, ZA/EUI-23/0251090 dosyłka</t>
  </si>
  <si>
    <t>ZA/EUI-24/0006355,ZA/EUI-24/0003938,ZA/EUI-24/0001693</t>
  </si>
  <si>
    <t>ZA/EUI-24/0008995</t>
  </si>
  <si>
    <t>ZA/EUI-24/0000578</t>
  </si>
  <si>
    <t>ZA/EUI-24/0008950,ZA/EUI-24/0005965</t>
  </si>
  <si>
    <t>zlecenia dostarczone 15.01.2024</t>
  </si>
  <si>
    <t>PL00391180</t>
  </si>
  <si>
    <t>PL00391336</t>
  </si>
  <si>
    <t>PL00391357</t>
  </si>
  <si>
    <t>PL00391374</t>
  </si>
  <si>
    <t>PL00391532</t>
  </si>
  <si>
    <t>PL00391534</t>
  </si>
  <si>
    <t>PL00391535</t>
  </si>
  <si>
    <t>PL00391536</t>
  </si>
  <si>
    <t>PL00391543</t>
  </si>
  <si>
    <t>PL00391551</t>
  </si>
  <si>
    <t>PL00391562</t>
  </si>
  <si>
    <t>PL00391569</t>
  </si>
  <si>
    <t>PL00391571</t>
  </si>
  <si>
    <t>PL00391575</t>
  </si>
  <si>
    <t>PL00391578</t>
  </si>
  <si>
    <t>PL00391581</t>
  </si>
  <si>
    <t>PL00391583</t>
  </si>
  <si>
    <t>PL00391604</t>
  </si>
  <si>
    <t>PL00391616</t>
  </si>
  <si>
    <t>PL00391636</t>
  </si>
  <si>
    <t>PL00391639</t>
  </si>
  <si>
    <t>PL00391640</t>
  </si>
  <si>
    <t>ZA/EUI-24/0001734</t>
  </si>
  <si>
    <t>ZA/EUI-24/0007630B</t>
  </si>
  <si>
    <t>ZA/EUI-23/0252081</t>
  </si>
  <si>
    <t>RMA: Action04012024</t>
  </si>
  <si>
    <t>ZA/EUI-24/0008523A Estonia24</t>
  </si>
  <si>
    <t>ZA/EUI-24/0010199 Estonia24</t>
  </si>
  <si>
    <t>ZA/EUI-24/0009696 Estonia24</t>
  </si>
  <si>
    <t>ZA/EUI-24/0008523B Estonia24</t>
  </si>
  <si>
    <t>ZA/EUI-24/0007080A "delivery by truck with talllift"</t>
  </si>
  <si>
    <t>ZA/EUI-24/0009453</t>
  </si>
  <si>
    <t>ZA/EU-24/00000314</t>
  </si>
  <si>
    <t>ZA/EUI-24/0004056</t>
  </si>
  <si>
    <t>ZA/EUI-24/0006588</t>
  </si>
  <si>
    <t>ZA/EUI-24/0007080B delivery by with talllift</t>
  </si>
  <si>
    <t>ZA/EUI-24/0009595</t>
  </si>
  <si>
    <t>ZA/EUI-24/0007499</t>
  </si>
  <si>
    <t>ZA/EUI-24/0003543</t>
  </si>
  <si>
    <t>RMA 1012024</t>
  </si>
  <si>
    <t>ZA/EUI-24/0009549</t>
  </si>
  <si>
    <t>ZA/EU-24/00000364</t>
  </si>
  <si>
    <t>ZA/EUI-24/0003708</t>
  </si>
  <si>
    <t>ZA/EUI-24/0004009</t>
  </si>
  <si>
    <t>PL00390690</t>
  </si>
  <si>
    <t>zlecenia dostarczone 16.01.2024</t>
  </si>
  <si>
    <t>ZA/EU-24/00000016</t>
  </si>
  <si>
    <t>fv 240093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</si>
</sst>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13" fillId="0" borderId="0"/>
  </cellStyleXfs>
  <cellXfs count="16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44" fontId="0" fillId="0" borderId="0" xfId="1" applyFont="1"/>
    <xf numFmtId="0" fontId="0" fillId="2" borderId="0" xfId="0" applyFill="1"/>
    <xf numFmtId="4" fontId="0" fillId="0" borderId="0" xfId="0" applyNumberFormat="1"/>
    <xf numFmtId="2" fontId="0" fillId="0" borderId="0" xfId="0" applyNumberFormat="1"/>
    <xf numFmtId="44" fontId="0" fillId="0" borderId="0" xfId="0" applyNumberFormat="1"/>
    <xf numFmtId="10" fontId="0" fillId="0" borderId="0" xfId="0" applyNumberFormat="1"/>
    <xf numFmtId="0" fontId="14" fillId="2" borderId="0" xfId="0" applyFont="1" applyFill="1"/>
    <xf numFmtId="0" fontId="11" fillId="0" borderId="0" xfId="14" applyFont="1" applyAlignment="1">
      <alignment horizontal="left"/>
    </xf>
    <xf numFmtId="2" fontId="4" fillId="0" borderId="0" xfId="15" applyNumberFormat="1" applyFont="1"/>
    <xf numFmtId="2" fontId="4" fillId="0" borderId="0" xfId="2" applyNumberFormat="1" applyAlignment="1">
      <alignment horizontal="center"/>
    </xf>
    <xf numFmtId="0" fontId="0" fillId="0" borderId="0" xfId="0" applyFill="1"/>
  </cellXfs>
  <cellStyles count="18">
    <cellStyle name="Normalny" xfId="0" builtinId="0"/>
    <cellStyle name="Normalny 10" xfId="10" xr:uid="{FE937CE6-F14E-41A3-944E-4D5DAF5D74C8}"/>
    <cellStyle name="Normalny 11" xfId="11" xr:uid="{4029CAE5-C2C6-42C1-AB40-D275C9419796}"/>
    <cellStyle name="Normalny 12" xfId="12" xr:uid="{0483DE7E-AD13-45E0-BD34-54473D241779}"/>
    <cellStyle name="Normalny 13" xfId="13" xr:uid="{22BCD364-6104-45DB-9F8A-AB663A039924}"/>
    <cellStyle name="Normalny 14" xfId="14" xr:uid="{40337C98-DA1F-4271-80E5-51F4E454A236}"/>
    <cellStyle name="Normalny 15" xfId="15" xr:uid="{A8C20E75-F032-43A0-825B-3DFFD38CF420}"/>
    <cellStyle name="Normalny 16" xfId="16" xr:uid="{6CB808E5-C48E-4C53-A2AC-1A0B706D49DF}"/>
    <cellStyle name="Normalny 17" xfId="17" xr:uid="{E5539C78-157D-4537-AC05-EF66EAE27789}"/>
    <cellStyle name="Normalny 2" xfId="2" xr:uid="{74FD4E88-EA4F-4415-ACA5-6A1588E9684A}"/>
    <cellStyle name="Normalny 3" xfId="3" xr:uid="{7935DCC6-8121-4823-B64E-49074BDDF605}"/>
    <cellStyle name="Normalny 4" xfId="4" xr:uid="{A4FEF287-080A-4F9E-8942-014A892222B2}"/>
    <cellStyle name="Normalny 5" xfId="5" xr:uid="{16CCF904-FDB0-49DB-98D0-CA445FC054AD}"/>
    <cellStyle name="Normalny 6" xfId="7" xr:uid="{B9553107-FDE5-4ABF-A70D-3B3E0BA11799}"/>
    <cellStyle name="Normalny 7" xfId="6" xr:uid="{9CE471AF-8356-420B-8DCB-C99516955747}"/>
    <cellStyle name="Normalny 8" xfId="8" xr:uid="{E4002571-E643-4176-A3C2-BCAEA1489906}"/>
    <cellStyle name="Normalny 9" xfId="9" xr:uid="{A61D51EC-3DA3-4DCE-8308-32F3A61E812C}"/>
    <cellStyle name="Walutowy" xfId="1" builtinId="4"/>
  </cellStyles>
  <dxfs count="36">
    <dxf>
      <font>
        <color auto="1"/>
      </font>
      <numFmt numFmtId="2" formatCode="0.0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</font>
      <numFmt numFmtId="2" formatCode="0.00"/>
    </dxf>
    <dxf>
      <font>
        <color auto="1"/>
      </font>
      <numFmt numFmtId="2" formatCode="0.00"/>
    </dxf>
    <dxf>
      <font>
        <color auto="1"/>
      </font>
      <numFmt numFmtId="2" formatCode="0.00"/>
    </dxf>
    <dxf>
      <font>
        <color auto="1"/>
      </font>
      <numFmt numFmtId="2" formatCode="0.0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00F00F-3A06-438B-8C27-21CC27738712}" name="Tabela110431067323245823232423245232342324235235810679" displayName="Tabela110431067323245823232423245232342324235235810679" ref="A28:G48" totalsRowShown="0">
  <autoFilter ref="A28:G48" xr:uid="{FF00F00F-3A06-438B-8C27-21CC27738712}"/>
  <tableColumns count="7">
    <tableColumn id="1" xr3:uid="{23CA0931-19EA-4022-A85D-41B7A0D28C1A}" name="MONTH"/>
    <tableColumn id="7" xr3:uid="{3248CB81-C778-47E6-A613-2B39BAC98D52}" name="ZLECENIE" dataDxfId="35" dataCellStyle="Normalny 14"/>
    <tableColumn id="2" xr3:uid="{E09E5A1F-A03D-4AED-B825-8A8DDAC5A357}" name="CMR NUMBER" dataDxfId="34" dataCellStyle="Normalny 15"/>
    <tableColumn id="3" xr3:uid="{6B0FA87A-B129-4FDD-A7A0-D44FB48CA8CB}" name="Total Weight" dataDxfId="9" dataCellStyle="Normalny 15"/>
    <tableColumn id="4" xr3:uid="{25895EC7-1BFF-45AC-81FC-B8BC9BFA1C99}" name="PRICE IN EUR NET" dataDxfId="33" dataCellStyle="Normalny 2"/>
    <tableColumn id="6" xr3:uid="{CB3A7561-2E58-4970-A451-204E25AC249C}" name="WITH FUEL ADD" dataDxfId="32">
      <calculatedColumnFormula>Tabela110431067323245823232423245232342324235235810679[[#This Row],[PRICE IN EUR NET]]+G29*E29</calculatedColumnFormula>
    </tableColumn>
    <tableColumn id="5" xr3:uid="{4B6A1247-087A-4AEC-A04C-DE8D97EE24F5}" name="FUEL ADD" dataDxfId="3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8F86E3-B86D-423E-8EF5-97DEDECF2B49}" name="Tabela1104310673232458232324232452323423242352358106793" displayName="Tabela1104310673232458232324232452323423242352358106793" ref="A56:G82" totalsRowShown="0">
  <autoFilter ref="A56:G82" xr:uid="{1E8F86E3-B86D-423E-8EF5-97DEDECF2B49}"/>
  <tableColumns count="7">
    <tableColumn id="1" xr3:uid="{0D586682-1E55-4671-8243-4AE4FB31D34C}" name="MONTH"/>
    <tableColumn id="7" xr3:uid="{60056748-9C25-481F-A36A-0E1DB3919DE3}" name="ZLECENIE" dataDxfId="30" dataCellStyle="Normalny 14"/>
    <tableColumn id="2" xr3:uid="{7565674D-C4B7-4CB6-93DC-B21FAE484B38}" name="CMR NUMBER" dataDxfId="29" dataCellStyle="Normalny 15"/>
    <tableColumn id="3" xr3:uid="{45804FBB-87DD-47E4-8510-49DB1A9A1EE7}" name="Total Weight" dataDxfId="8" dataCellStyle="Normalny 15"/>
    <tableColumn id="4" xr3:uid="{5BA32A79-0942-46B4-AA69-9999F941DE37}" name="PRICE IN EUR NET" dataDxfId="28" dataCellStyle="Normalny 2"/>
    <tableColumn id="6" xr3:uid="{415DAA56-4E7F-48AB-AE62-9BA5B5BC7741}" name="WITH FUEL ADD" dataDxfId="27">
      <calculatedColumnFormula>Tabela1104310673232458232324232452323423242352358106793[[#This Row],[PRICE IN EUR NET]]+G57*E57</calculatedColumnFormula>
    </tableColumn>
    <tableColumn id="5" xr3:uid="{8817C261-8DEC-49B2-9738-2152010D9076}" name="FUEL ADD" dataDxfId="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09C13B-D852-45CF-9FB7-ECD052D5385E}" name="Tabela11043106732324582323242324523234232423523581067" displayName="Tabela11043106732324582323242324523234232423523581067" ref="A7:G20" totalsRowShown="0">
  <autoFilter ref="A7:G20" xr:uid="{AB09C13B-D852-45CF-9FB7-ECD052D5385E}"/>
  <tableColumns count="7">
    <tableColumn id="1" xr3:uid="{62555B29-3AEC-4272-975F-0AF3F3EE17DF}" name="MONTH"/>
    <tableColumn id="7" xr3:uid="{8A5AA220-8ED2-477A-A753-00E98D6D35AF}" name="ZLECENIE" dataDxfId="25" dataCellStyle="Normalny 14"/>
    <tableColumn id="2" xr3:uid="{949C5D44-5CCE-47B1-AD34-818F9395F637}" name="CMR NUMBER" dataDxfId="24" dataCellStyle="Normalny 15"/>
    <tableColumn id="3" xr3:uid="{A1AA1BA9-1C7F-4F78-AE08-CB1533C36CE9}" name="Total Weight" dataDxfId="10" dataCellStyle="Normalny 15"/>
    <tableColumn id="4" xr3:uid="{090FE9BD-8BCF-43F0-A6C8-C76C6414055B}" name="PRICE IN EUR NET" dataDxfId="23" dataCellStyle="Normalny 2"/>
    <tableColumn id="6" xr3:uid="{82378B25-A6C3-4436-B740-C52BDD0958DD}" name="WITH FUEL ADD" dataDxfId="22">
      <calculatedColumnFormula>Tabela11043106732324582323242324523234232423523581067[[#This Row],[PRICE IN EUR NET]]+G8*E8</calculatedColumnFormula>
    </tableColumn>
    <tableColumn id="5" xr3:uid="{C3897C57-40D6-4754-B111-59E9EF2898EA}" name="FUEL ADD" dataDxfId="2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BB4ACD-4356-43E6-9A02-6C2F6B932B0B}" name="Tabela11043106732324582323242324523234232423523581067932" displayName="Tabela11043106732324582323242324523234232423523581067932" ref="A90:G116" totalsRowShown="0">
  <autoFilter ref="A90:G116" xr:uid="{4BBB4ACD-4356-43E6-9A02-6C2F6B932B0B}"/>
  <tableColumns count="7">
    <tableColumn id="1" xr3:uid="{7E063B43-156B-4EDA-932F-9117FA00DA96}" name="MONTH"/>
    <tableColumn id="7" xr3:uid="{2EC476F6-46CD-4A3A-913A-195DC4D21828}" name="ZLECENIE" dataDxfId="20" dataCellStyle="Normalny 14"/>
    <tableColumn id="2" xr3:uid="{765F55A7-7BD8-448B-A572-60572B7C1E78}" name="CMR NUMBER" dataDxfId="19" dataCellStyle="Normalny 15"/>
    <tableColumn id="3" xr3:uid="{558FB575-9600-4A80-84F4-ACB24E738D04}" name="Total Weight" dataDxfId="7" dataCellStyle="Normalny 15"/>
    <tableColumn id="4" xr3:uid="{F4DBB3AA-E187-4FB4-806B-03BFF0D1AD05}" name="PRICE IN EUR NET" dataDxfId="18" dataCellStyle="Normalny 2"/>
    <tableColumn id="6" xr3:uid="{E98FF9AD-C9B8-417D-9DCF-215CE4E1C7E6}" name="WITH FUEL ADD" dataDxfId="17">
      <calculatedColumnFormula>Tabela11043106732324582323242324523234232423523581067932[[#This Row],[PRICE IN EUR NET]]+G91*E91</calculatedColumnFormula>
    </tableColumn>
    <tableColumn id="5" xr3:uid="{68A6195F-3490-4B7B-B458-09FCD8BDD153}" name="FUEL ADD" dataDxfId="1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024B90-B46A-4F9C-812E-02AF3B983B73}" name="Tabela110431067323245823232423245232342324235235810679324" displayName="Tabela110431067323245823232423245232342324235235810679324" ref="A124:G146" totalsRowShown="0">
  <autoFilter ref="A124:G146" xr:uid="{61024B90-B46A-4F9C-812E-02AF3B983B73}"/>
  <tableColumns count="7">
    <tableColumn id="1" xr3:uid="{B29C0B11-D60F-4C1A-9B9B-060DA4D7B8C0}" name="MONTH"/>
    <tableColumn id="7" xr3:uid="{AAD4D73A-6D8D-4B55-AD93-F7B5D6BEECC5}" name="ZLECENIE" dataDxfId="15" dataCellStyle="Normalny 14"/>
    <tableColumn id="2" xr3:uid="{C3A11C86-546B-4E5D-9B86-DA6A462D645A}" name="CMR NUMBER" dataDxfId="14" dataCellStyle="Normalny 15"/>
    <tableColumn id="3" xr3:uid="{201958B8-6FA6-4170-B8E6-96DA26C0867D}" name="Total Weight" dataDxfId="6" dataCellStyle="Normalny 15"/>
    <tableColumn id="4" xr3:uid="{3B3321D2-D8FF-4E3E-A17E-3430082943D1}" name="PRICE IN EUR NET" dataDxfId="13" dataCellStyle="Normalny 2"/>
    <tableColumn id="6" xr3:uid="{1D1F96DF-15C8-4A8D-8252-16C18934F666}" name="WITH FUEL ADD" dataDxfId="12">
      <calculatedColumnFormula>Tabela110431067323245823232423245232342324235235810679324[[#This Row],[PRICE IN EUR NET]]+G125*E125</calculatedColumnFormula>
    </tableColumn>
    <tableColumn id="5" xr3:uid="{F88685C7-A1C2-4C7A-A180-084BD1794474}" name="FUEL ADD" dataDxfId="1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466F832-C9AA-49DF-9E8C-42A10C9B7CBC}" name="Tabela110431067323245823232423245232342324235235810675" displayName="Tabela110431067323245823232423245232342324235235810675" ref="A154:G155" totalsRowShown="0">
  <autoFilter ref="A154:G155" xr:uid="{8466F832-C9AA-49DF-9E8C-42A10C9B7CBC}"/>
  <tableColumns count="7">
    <tableColumn id="1" xr3:uid="{6B97CD4A-8E7E-4D9E-AE80-ED02C0F27661}" name="MONTH"/>
    <tableColumn id="7" xr3:uid="{3281E3DC-3F33-4681-972E-E7BFE5F72DF8}" name="ZLECENIE" dataDxfId="5" dataCellStyle="Normalny 14"/>
    <tableColumn id="2" xr3:uid="{CCA31633-1550-496B-B1A6-494D8221078D}" name="CMR NUMBER" dataDxfId="4" dataCellStyle="Normalny 15"/>
    <tableColumn id="3" xr3:uid="{AF366E1C-2FDF-4832-9C63-7394CF331991}" name="Total Weight" dataDxfId="0" dataCellStyle="Normalny 15"/>
    <tableColumn id="4" xr3:uid="{CB5F23A8-D54D-4A17-A70E-3948550627B8}" name="PRICE IN EUR NET" dataDxfId="3" dataCellStyle="Normalny 2"/>
    <tableColumn id="6" xr3:uid="{D92D1B08-1F59-4CE2-AD72-39FBB312099B}" name="WITH FUEL ADD" dataDxfId="2">
      <calculatedColumnFormula>Tabela110431067323245823232423245232342324235235810675[[#This Row],[PRICE IN EUR NET]]+G155*E155</calculatedColumnFormula>
    </tableColumn>
    <tableColumn id="5" xr3:uid="{144217F6-C24F-4582-B04C-5E5520BBD368}" name="FUEL ADD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435F-0385-4A8C-A619-AE4C77BCB624}">
  <sheetPr>
    <pageSetUpPr fitToPage="1"/>
  </sheetPr>
  <dimension ref="A1:J167"/>
  <sheetViews>
    <sheetView tabSelected="1" zoomScale="90" zoomScaleNormal="90" workbookViewId="0">
      <selection activeCell="M12" sqref="M12"/>
    </sheetView>
  </sheetViews>
  <sheetFormatPr defaultRowHeight="15" x14ac:dyDescent="0.25"/>
  <cols>
    <col min="1" max="1" width="20.42578125" customWidth="1"/>
    <col min="2" max="2" width="21.28515625" customWidth="1"/>
    <col min="3" max="3" width="16.85546875" customWidth="1"/>
    <col min="4" max="4" width="19.7109375" customWidth="1"/>
    <col min="5" max="5" width="14.7109375" style="8" customWidth="1"/>
    <col min="6" max="6" width="15.140625" customWidth="1"/>
    <col min="9" max="9" width="12.5703125" customWidth="1"/>
    <col min="10" max="10" width="9.42578125" customWidth="1"/>
    <col min="11" max="11" width="8.42578125" customWidth="1"/>
    <col min="13" max="13" width="11.28515625" bestFit="1" customWidth="1"/>
    <col min="14" max="14" width="11.7109375" bestFit="1" customWidth="1"/>
  </cols>
  <sheetData>
    <row r="1" spans="1:10" x14ac:dyDescent="0.25">
      <c r="A1" s="2" t="s">
        <v>15</v>
      </c>
      <c r="D1" s="2"/>
    </row>
    <row r="2" spans="1:10" x14ac:dyDescent="0.25">
      <c r="A2" s="2"/>
      <c r="C2" t="s">
        <v>238</v>
      </c>
      <c r="D2" s="2"/>
    </row>
    <row r="5" spans="1:10" x14ac:dyDescent="0.25">
      <c r="A5" s="1" t="s">
        <v>16</v>
      </c>
    </row>
    <row r="7" spans="1:10" x14ac:dyDescent="0.25">
      <c r="A7" t="s">
        <v>0</v>
      </c>
      <c r="B7" t="s">
        <v>9</v>
      </c>
      <c r="C7" t="s">
        <v>1</v>
      </c>
      <c r="D7" t="s">
        <v>2</v>
      </c>
      <c r="E7" s="8" t="s">
        <v>3</v>
      </c>
      <c r="F7" t="s">
        <v>8</v>
      </c>
      <c r="G7" t="s">
        <v>4</v>
      </c>
    </row>
    <row r="8" spans="1:10" x14ac:dyDescent="0.25">
      <c r="A8">
        <v>1</v>
      </c>
      <c r="B8" t="s">
        <v>30</v>
      </c>
      <c r="C8" t="s">
        <v>17</v>
      </c>
      <c r="D8" s="8">
        <v>732.6</v>
      </c>
      <c r="E8">
        <v>72.66</v>
      </c>
      <c r="F8" s="7">
        <f>Tabela11043106732324582323242324523234232423523581067[[#This Row],[PRICE IN EUR NET]]+G8*E8</f>
        <v>82.396439999999998</v>
      </c>
      <c r="G8" s="10">
        <v>0.13400000000000001</v>
      </c>
      <c r="I8" s="6"/>
      <c r="J8" t="s">
        <v>13</v>
      </c>
    </row>
    <row r="9" spans="1:10" x14ac:dyDescent="0.25">
      <c r="A9">
        <v>1</v>
      </c>
      <c r="B9" t="s">
        <v>31</v>
      </c>
      <c r="C9" t="s">
        <v>18</v>
      </c>
      <c r="D9" s="8">
        <v>563.10300000000007</v>
      </c>
      <c r="E9">
        <v>56.22</v>
      </c>
      <c r="F9" s="7">
        <f>Tabela11043106732324582323242324523234232423523581067[[#This Row],[PRICE IN EUR NET]]+G9*E9</f>
        <v>63.753479999999996</v>
      </c>
      <c r="G9" s="10">
        <v>0.13400000000000001</v>
      </c>
      <c r="I9" s="6"/>
      <c r="J9" t="s">
        <v>13</v>
      </c>
    </row>
    <row r="10" spans="1:10" x14ac:dyDescent="0.25">
      <c r="A10">
        <v>1</v>
      </c>
      <c r="B10" t="s">
        <v>32</v>
      </c>
      <c r="C10" t="s">
        <v>19</v>
      </c>
      <c r="D10" s="8">
        <v>994.33800000000008</v>
      </c>
      <c r="E10">
        <v>115.52</v>
      </c>
      <c r="F10" s="7">
        <f>Tabela11043106732324582323242324523234232423523581067[[#This Row],[PRICE IN EUR NET]]+G10*E10</f>
        <v>130.99967999999998</v>
      </c>
      <c r="G10" s="10">
        <v>0.13400000000000001</v>
      </c>
      <c r="I10" s="11"/>
      <c r="J10" t="s">
        <v>12</v>
      </c>
    </row>
    <row r="11" spans="1:10" x14ac:dyDescent="0.25">
      <c r="A11">
        <v>1</v>
      </c>
      <c r="B11" t="s">
        <v>33</v>
      </c>
      <c r="C11" t="s">
        <v>20</v>
      </c>
      <c r="D11" s="8">
        <v>613.71899999999994</v>
      </c>
      <c r="E11">
        <v>58.34</v>
      </c>
      <c r="F11" s="7">
        <f>Tabela11043106732324582323242324523234232423523581067[[#This Row],[PRICE IN EUR NET]]+G11*E11</f>
        <v>66.157560000000004</v>
      </c>
      <c r="G11" s="10">
        <v>0.13400000000000001</v>
      </c>
      <c r="I11" s="11"/>
      <c r="J11" t="s">
        <v>13</v>
      </c>
    </row>
    <row r="12" spans="1:10" x14ac:dyDescent="0.25">
      <c r="A12">
        <v>1</v>
      </c>
      <c r="B12" t="s">
        <v>34</v>
      </c>
      <c r="C12" t="s">
        <v>21</v>
      </c>
      <c r="D12" s="8">
        <v>937.72799999999995</v>
      </c>
      <c r="E12">
        <v>85.92</v>
      </c>
      <c r="F12" s="7">
        <f>Tabela11043106732324582323242324523234232423523581067[[#This Row],[PRICE IN EUR NET]]+G12*E12</f>
        <v>97.433279999999996</v>
      </c>
      <c r="G12" s="10">
        <v>0.13400000000000001</v>
      </c>
      <c r="I12" s="11"/>
      <c r="J12" t="s">
        <v>13</v>
      </c>
    </row>
    <row r="13" spans="1:10" x14ac:dyDescent="0.25">
      <c r="A13">
        <v>1</v>
      </c>
      <c r="B13" t="s">
        <v>35</v>
      </c>
      <c r="C13" t="s">
        <v>22</v>
      </c>
      <c r="D13" s="8">
        <v>393.27300000000002</v>
      </c>
      <c r="E13">
        <v>38.19</v>
      </c>
      <c r="F13" s="7">
        <f>Tabela11043106732324582323242324523234232423523581067[[#This Row],[PRICE IN EUR NET]]+G13*E13</f>
        <v>43.307459999999999</v>
      </c>
      <c r="G13" s="10">
        <v>0.13400000000000001</v>
      </c>
      <c r="I13" s="11"/>
      <c r="J13" t="s">
        <v>13</v>
      </c>
    </row>
    <row r="14" spans="1:10" x14ac:dyDescent="0.25">
      <c r="A14">
        <v>1</v>
      </c>
      <c r="B14" t="s">
        <v>36</v>
      </c>
      <c r="C14" t="s">
        <v>23</v>
      </c>
      <c r="D14" s="8">
        <v>671.32799999999997</v>
      </c>
      <c r="E14">
        <v>73.510000000000005</v>
      </c>
      <c r="F14" s="7">
        <f>Tabela11043106732324582323242324523234232423523581067[[#This Row],[PRICE IN EUR NET]]+G14*E14</f>
        <v>83.360340000000008</v>
      </c>
      <c r="G14" s="10">
        <v>0.13400000000000001</v>
      </c>
      <c r="I14" s="11"/>
      <c r="J14" t="s">
        <v>12</v>
      </c>
    </row>
    <row r="15" spans="1:10" x14ac:dyDescent="0.25">
      <c r="A15">
        <v>1</v>
      </c>
      <c r="B15" t="s">
        <v>37</v>
      </c>
      <c r="C15" t="s">
        <v>24</v>
      </c>
      <c r="D15" s="8">
        <v>543.45600000000002</v>
      </c>
      <c r="E15">
        <v>56.22</v>
      </c>
      <c r="F15" s="7">
        <f>Tabela11043106732324582323242324523234232423523581067[[#This Row],[PRICE IN EUR NET]]+G15*E15</f>
        <v>63.753479999999996</v>
      </c>
      <c r="G15" s="10">
        <v>0.13400000000000001</v>
      </c>
      <c r="I15" s="11"/>
      <c r="J15" t="s">
        <v>13</v>
      </c>
    </row>
    <row r="16" spans="1:10" x14ac:dyDescent="0.25">
      <c r="A16">
        <v>1</v>
      </c>
      <c r="B16" t="s">
        <v>38</v>
      </c>
      <c r="C16" t="s">
        <v>25</v>
      </c>
      <c r="D16" s="8">
        <v>415.584</v>
      </c>
      <c r="E16">
        <v>47.74</v>
      </c>
      <c r="F16" s="7">
        <f>Tabela11043106732324582323242324523234232423523581067[[#This Row],[PRICE IN EUR NET]]+G16*E16</f>
        <v>54.137160000000002</v>
      </c>
      <c r="G16" s="10">
        <v>0.13400000000000001</v>
      </c>
      <c r="I16" s="11"/>
      <c r="J16" t="s">
        <v>13</v>
      </c>
    </row>
    <row r="17" spans="1:10" x14ac:dyDescent="0.25">
      <c r="A17">
        <v>1</v>
      </c>
      <c r="B17" t="s">
        <v>39</v>
      </c>
      <c r="C17" t="s">
        <v>26</v>
      </c>
      <c r="D17" s="8">
        <v>495.50400000000002</v>
      </c>
      <c r="E17">
        <v>57.76</v>
      </c>
      <c r="F17" s="7">
        <f>Tabela11043106732324582323242324523234232423523581067[[#This Row],[PRICE IN EUR NET]]+G17*E17</f>
        <v>65.499839999999992</v>
      </c>
      <c r="G17" s="10">
        <v>0.13400000000000001</v>
      </c>
      <c r="I17" s="11"/>
      <c r="J17" t="s">
        <v>12</v>
      </c>
    </row>
    <row r="18" spans="1:10" x14ac:dyDescent="0.25">
      <c r="A18">
        <v>1</v>
      </c>
      <c r="B18" t="s">
        <v>40</v>
      </c>
      <c r="C18" t="s">
        <v>27</v>
      </c>
      <c r="D18" s="8">
        <v>330.33600000000001</v>
      </c>
      <c r="E18">
        <v>47.74</v>
      </c>
      <c r="F18" s="7">
        <f>Tabela11043106732324582323242324523234232423523581067[[#This Row],[PRICE IN EUR NET]]+G18*E18</f>
        <v>54.137160000000002</v>
      </c>
      <c r="G18" s="10">
        <v>0.13400000000000001</v>
      </c>
      <c r="I18" s="6"/>
      <c r="J18" t="s">
        <v>12</v>
      </c>
    </row>
    <row r="19" spans="1:10" x14ac:dyDescent="0.25">
      <c r="A19">
        <v>1</v>
      </c>
      <c r="B19" t="s">
        <v>41</v>
      </c>
      <c r="C19" t="s">
        <v>28</v>
      </c>
      <c r="D19" s="8">
        <v>639.36</v>
      </c>
      <c r="E19">
        <v>58.34</v>
      </c>
      <c r="F19" s="7">
        <f>Tabela11043106732324582323242324523234232423523581067[[#This Row],[PRICE IN EUR NET]]+G19*E19</f>
        <v>66.157560000000004</v>
      </c>
      <c r="G19" s="10">
        <v>0.13400000000000001</v>
      </c>
      <c r="I19" s="6"/>
      <c r="J19" t="s">
        <v>13</v>
      </c>
    </row>
    <row r="20" spans="1:10" x14ac:dyDescent="0.25">
      <c r="A20">
        <v>1</v>
      </c>
      <c r="B20" t="s">
        <v>42</v>
      </c>
      <c r="C20" t="s">
        <v>29</v>
      </c>
      <c r="D20" s="8">
        <v>711.28800000000001</v>
      </c>
      <c r="E20">
        <v>72.66</v>
      </c>
      <c r="F20" s="7">
        <f>Tabela11043106732324582323242324523234232423523581067[[#This Row],[PRICE IN EUR NET]]+G20*E20</f>
        <v>82.396439999999998</v>
      </c>
      <c r="G20" s="10">
        <v>0.13400000000000001</v>
      </c>
      <c r="I20" s="6"/>
      <c r="J20" t="s">
        <v>13</v>
      </c>
    </row>
    <row r="21" spans="1:10" x14ac:dyDescent="0.25">
      <c r="B21" s="12"/>
      <c r="D21" s="13"/>
      <c r="E21" s="14"/>
      <c r="F21" s="7"/>
      <c r="G21" s="10"/>
    </row>
    <row r="22" spans="1:10" x14ac:dyDescent="0.25">
      <c r="A22" s="2" t="s">
        <v>5</v>
      </c>
      <c r="B22" s="2" t="s">
        <v>6</v>
      </c>
      <c r="C22" s="2" t="s">
        <v>7</v>
      </c>
    </row>
    <row r="23" spans="1:10" x14ac:dyDescent="0.25">
      <c r="A23" s="4">
        <f>SUM(Tabela11043106732324582323242324523234232423523581067[WITH FUEL ADD])</f>
        <v>953.48987999999986</v>
      </c>
      <c r="B23" s="3">
        <v>4.3548</v>
      </c>
      <c r="C23" s="5">
        <f>A23*B23</f>
        <v>4152.2577294239991</v>
      </c>
    </row>
    <row r="26" spans="1:10" x14ac:dyDescent="0.25">
      <c r="A26" s="1" t="s">
        <v>43</v>
      </c>
    </row>
    <row r="28" spans="1:10" x14ac:dyDescent="0.25">
      <c r="A28" t="s">
        <v>0</v>
      </c>
      <c r="B28" t="s">
        <v>9</v>
      </c>
      <c r="C28" t="s">
        <v>1</v>
      </c>
      <c r="D28" t="s">
        <v>2</v>
      </c>
      <c r="E28" s="8" t="s">
        <v>3</v>
      </c>
      <c r="F28" t="s">
        <v>8</v>
      </c>
      <c r="G28" t="s">
        <v>4</v>
      </c>
    </row>
    <row r="29" spans="1:10" x14ac:dyDescent="0.25">
      <c r="A29">
        <v>1</v>
      </c>
      <c r="B29" t="s">
        <v>64</v>
      </c>
      <c r="C29" t="s">
        <v>44</v>
      </c>
      <c r="D29" s="8">
        <v>213.12</v>
      </c>
      <c r="E29">
        <v>28.64</v>
      </c>
      <c r="F29" s="7">
        <f>Tabela110431067323245823232423245232342324235235810679[[#This Row],[PRICE IN EUR NET]]+G29*E29</f>
        <v>32.477760000000004</v>
      </c>
      <c r="G29" s="10">
        <v>0.13400000000000001</v>
      </c>
      <c r="I29" s="6"/>
      <c r="J29" t="s">
        <v>13</v>
      </c>
    </row>
    <row r="30" spans="1:10" x14ac:dyDescent="0.25">
      <c r="A30">
        <v>1</v>
      </c>
      <c r="B30" t="s">
        <v>65</v>
      </c>
      <c r="C30" t="s">
        <v>45</v>
      </c>
      <c r="D30" s="8">
        <v>100.566</v>
      </c>
      <c r="E30">
        <v>28.64</v>
      </c>
      <c r="F30" s="7">
        <f>Tabela110431067323245823232423245232342324235235810679[[#This Row],[PRICE IN EUR NET]]+G30*E30</f>
        <v>32.477760000000004</v>
      </c>
      <c r="G30" s="10">
        <v>0.13400000000000001</v>
      </c>
      <c r="I30" s="6"/>
      <c r="J30" t="s">
        <v>13</v>
      </c>
    </row>
    <row r="31" spans="1:10" x14ac:dyDescent="0.25">
      <c r="A31">
        <v>1</v>
      </c>
      <c r="B31" t="s">
        <v>66</v>
      </c>
      <c r="C31" t="s">
        <v>46</v>
      </c>
      <c r="D31" s="8">
        <v>319.68</v>
      </c>
      <c r="E31">
        <v>38.19</v>
      </c>
      <c r="F31" s="7">
        <f>Tabela110431067323245823232423245232342324235235810679[[#This Row],[PRICE IN EUR NET]]+G31*E31</f>
        <v>43.307459999999999</v>
      </c>
      <c r="G31" s="10">
        <v>0.13400000000000001</v>
      </c>
      <c r="I31" s="6"/>
      <c r="J31" t="s">
        <v>14</v>
      </c>
    </row>
    <row r="32" spans="1:10" x14ac:dyDescent="0.25">
      <c r="A32">
        <v>1</v>
      </c>
      <c r="B32" t="s">
        <v>67</v>
      </c>
      <c r="C32" t="s">
        <v>47</v>
      </c>
      <c r="D32" s="8">
        <v>1726.2720000000002</v>
      </c>
      <c r="E32">
        <v>157.53</v>
      </c>
      <c r="F32" s="7">
        <f>Tabela110431067323245823232423245232342324235235810679[[#This Row],[PRICE IN EUR NET]]+G32*E32</f>
        <v>178.63902000000002</v>
      </c>
      <c r="G32" s="10">
        <v>0.13400000000000001</v>
      </c>
      <c r="I32" s="6"/>
      <c r="J32" t="s">
        <v>13</v>
      </c>
    </row>
    <row r="33" spans="1:10" x14ac:dyDescent="0.25">
      <c r="A33">
        <v>1</v>
      </c>
      <c r="B33" t="s">
        <v>68</v>
      </c>
      <c r="C33" t="s">
        <v>48</v>
      </c>
      <c r="D33" s="8">
        <v>537.12900000000002</v>
      </c>
      <c r="E33">
        <v>56.22</v>
      </c>
      <c r="F33" s="7">
        <f>Tabela110431067323245823232423245232342324235235810679[[#This Row],[PRICE IN EUR NET]]+G33*E33</f>
        <v>63.753479999999996</v>
      </c>
      <c r="G33" s="10">
        <v>0.13400000000000001</v>
      </c>
      <c r="I33" s="6"/>
      <c r="J33" t="s">
        <v>13</v>
      </c>
    </row>
    <row r="34" spans="1:10" x14ac:dyDescent="0.25">
      <c r="A34">
        <v>1</v>
      </c>
      <c r="B34" t="s">
        <v>69</v>
      </c>
      <c r="C34" t="s">
        <v>49</v>
      </c>
      <c r="D34" s="8">
        <v>393.27300000000002</v>
      </c>
      <c r="E34">
        <v>38.19</v>
      </c>
      <c r="F34" s="7">
        <f>Tabela110431067323245823232423245232342324235235810679[[#This Row],[PRICE IN EUR NET]]+G34*E34</f>
        <v>43.307459999999999</v>
      </c>
      <c r="G34" s="10">
        <v>0.13400000000000001</v>
      </c>
      <c r="I34" s="6"/>
      <c r="J34" t="s">
        <v>13</v>
      </c>
    </row>
    <row r="35" spans="1:10" x14ac:dyDescent="0.25">
      <c r="A35">
        <v>1</v>
      </c>
      <c r="B35" t="s">
        <v>70</v>
      </c>
      <c r="C35" t="s">
        <v>50</v>
      </c>
      <c r="D35" s="8">
        <v>191.80799999999999</v>
      </c>
      <c r="E35">
        <v>28.64</v>
      </c>
      <c r="F35" s="7">
        <f>Tabela110431067323245823232423245232342324235235810679[[#This Row],[PRICE IN EUR NET]]+G35*E35</f>
        <v>32.477760000000004</v>
      </c>
      <c r="G35" s="10">
        <v>0.13400000000000001</v>
      </c>
      <c r="I35" s="6"/>
      <c r="J35" t="s">
        <v>13</v>
      </c>
    </row>
    <row r="36" spans="1:10" x14ac:dyDescent="0.25">
      <c r="A36">
        <v>1</v>
      </c>
      <c r="B36" t="s">
        <v>71</v>
      </c>
      <c r="C36" t="s">
        <v>51</v>
      </c>
      <c r="D36" s="8">
        <v>508.15800000000002</v>
      </c>
      <c r="E36">
        <v>53.04</v>
      </c>
      <c r="F36" s="7">
        <f>Tabela110431067323245823232423245232342324235235810679[[#This Row],[PRICE IN EUR NET]]+G36*E36</f>
        <v>60.147359999999999</v>
      </c>
      <c r="G36" s="10">
        <v>0.13400000000000001</v>
      </c>
      <c r="I36" s="6"/>
      <c r="J36" t="s">
        <v>14</v>
      </c>
    </row>
    <row r="37" spans="1:10" x14ac:dyDescent="0.25">
      <c r="A37">
        <v>1</v>
      </c>
      <c r="B37" t="s">
        <v>72</v>
      </c>
      <c r="C37" t="s">
        <v>52</v>
      </c>
      <c r="D37" s="8">
        <v>283.05</v>
      </c>
      <c r="E37">
        <v>42.96</v>
      </c>
      <c r="F37" s="7">
        <f>Tabela110431067323245823232423245232342324235235810679[[#This Row],[PRICE IN EUR NET]]+G37*E37</f>
        <v>48.716639999999998</v>
      </c>
      <c r="G37" s="10">
        <v>0.13400000000000001</v>
      </c>
      <c r="I37" s="6"/>
      <c r="J37" t="s">
        <v>12</v>
      </c>
    </row>
    <row r="38" spans="1:10" x14ac:dyDescent="0.25">
      <c r="A38">
        <v>1</v>
      </c>
      <c r="B38" t="s">
        <v>73</v>
      </c>
      <c r="C38" t="s">
        <v>53</v>
      </c>
      <c r="D38" s="8">
        <v>965.36699999999996</v>
      </c>
      <c r="E38">
        <v>85.92</v>
      </c>
      <c r="F38" s="7">
        <f>Tabela110431067323245823232423245232342324235235810679[[#This Row],[PRICE IN EUR NET]]+G38*E38</f>
        <v>97.433279999999996</v>
      </c>
      <c r="G38" s="10">
        <v>0.13400000000000001</v>
      </c>
      <c r="I38" s="6"/>
      <c r="J38" t="s">
        <v>13</v>
      </c>
    </row>
    <row r="39" spans="1:10" x14ac:dyDescent="0.25">
      <c r="A39">
        <v>1</v>
      </c>
      <c r="B39" t="s">
        <v>74</v>
      </c>
      <c r="C39" t="s">
        <v>54</v>
      </c>
      <c r="D39" s="8">
        <v>639.36</v>
      </c>
      <c r="E39">
        <v>73.510000000000005</v>
      </c>
      <c r="F39" s="7">
        <f>Tabela110431067323245823232423245232342324235235810679[[#This Row],[PRICE IN EUR NET]]+G39*E39</f>
        <v>83.360340000000008</v>
      </c>
      <c r="G39" s="10">
        <v>0.13400000000000001</v>
      </c>
      <c r="I39" s="6"/>
      <c r="J39" t="s">
        <v>12</v>
      </c>
    </row>
    <row r="40" spans="1:10" x14ac:dyDescent="0.25">
      <c r="A40">
        <v>1</v>
      </c>
      <c r="B40" t="s">
        <v>75</v>
      </c>
      <c r="C40" t="s">
        <v>55</v>
      </c>
      <c r="D40" s="8">
        <v>466.86599999999999</v>
      </c>
      <c r="E40">
        <v>47.74</v>
      </c>
      <c r="F40" s="7">
        <f>Tabela110431067323245823232423245232342324235235810679[[#This Row],[PRICE IN EUR NET]]+G40*E40</f>
        <v>54.137160000000002</v>
      </c>
      <c r="G40" s="10">
        <v>0.13400000000000001</v>
      </c>
      <c r="I40" s="6"/>
      <c r="J40" t="s">
        <v>14</v>
      </c>
    </row>
    <row r="41" spans="1:10" x14ac:dyDescent="0.25">
      <c r="A41">
        <v>1</v>
      </c>
      <c r="B41" t="s">
        <v>76</v>
      </c>
      <c r="C41" t="s">
        <v>56</v>
      </c>
      <c r="D41" s="8">
        <v>543.45600000000002</v>
      </c>
      <c r="E41">
        <v>68.27</v>
      </c>
      <c r="F41" s="7">
        <f>Tabela110431067323245823232423245232342324235235810679[[#This Row],[PRICE IN EUR NET]]+G41*E41</f>
        <v>77.418179999999992</v>
      </c>
      <c r="G41" s="10">
        <v>0.13400000000000001</v>
      </c>
      <c r="I41" s="6"/>
      <c r="J41" t="s">
        <v>12</v>
      </c>
    </row>
    <row r="42" spans="1:10" x14ac:dyDescent="0.25">
      <c r="A42">
        <v>1</v>
      </c>
      <c r="B42" t="s">
        <v>77</v>
      </c>
      <c r="C42" t="s">
        <v>57</v>
      </c>
      <c r="D42" s="8">
        <v>511.488</v>
      </c>
      <c r="E42">
        <v>56.22</v>
      </c>
      <c r="F42" s="7">
        <f>Tabela110431067323245823232423245232342324235235810679[[#This Row],[PRICE IN EUR NET]]+G42*E42</f>
        <v>63.753479999999996</v>
      </c>
      <c r="G42" s="10">
        <v>0.13400000000000001</v>
      </c>
      <c r="I42" s="6"/>
      <c r="J42" t="s">
        <v>13</v>
      </c>
    </row>
    <row r="43" spans="1:10" x14ac:dyDescent="0.25">
      <c r="A43">
        <v>1</v>
      </c>
      <c r="B43" t="s">
        <v>78</v>
      </c>
      <c r="C43" t="s">
        <v>58</v>
      </c>
      <c r="D43" s="8">
        <v>687.31200000000001</v>
      </c>
      <c r="E43">
        <v>73.510000000000005</v>
      </c>
      <c r="F43" s="7">
        <f>Tabela110431067323245823232423245232342324235235810679[[#This Row],[PRICE IN EUR NET]]+G43*E43</f>
        <v>83.360340000000008</v>
      </c>
      <c r="G43" s="10">
        <v>0.13400000000000001</v>
      </c>
      <c r="I43" s="6"/>
      <c r="J43" t="s">
        <v>12</v>
      </c>
    </row>
    <row r="44" spans="1:10" x14ac:dyDescent="0.25">
      <c r="A44">
        <v>1</v>
      </c>
      <c r="B44" t="s">
        <v>79</v>
      </c>
      <c r="C44" t="s">
        <v>59</v>
      </c>
      <c r="D44" s="8">
        <v>44.622</v>
      </c>
      <c r="E44">
        <v>12.84</v>
      </c>
      <c r="F44" s="7">
        <f>Tabela110431067323245823232423245232342324235235810679[[#This Row],[PRICE IN EUR NET]]+G44*E44</f>
        <v>14.560560000000001</v>
      </c>
      <c r="G44" s="10">
        <v>0.13400000000000001</v>
      </c>
      <c r="I44" s="6"/>
      <c r="J44" t="s">
        <v>12</v>
      </c>
    </row>
    <row r="45" spans="1:10" x14ac:dyDescent="0.25">
      <c r="A45">
        <v>1</v>
      </c>
      <c r="B45" t="s">
        <v>80</v>
      </c>
      <c r="C45" t="s">
        <v>60</v>
      </c>
      <c r="D45" s="8">
        <v>639.36</v>
      </c>
      <c r="E45">
        <v>57.28</v>
      </c>
      <c r="F45" s="7">
        <f>Tabela110431067323245823232423245232342324235235810679[[#This Row],[PRICE IN EUR NET]]+G45*E45</f>
        <v>64.955520000000007</v>
      </c>
      <c r="G45" s="10">
        <v>0.13400000000000001</v>
      </c>
      <c r="I45" s="6"/>
      <c r="J45" t="s">
        <v>14</v>
      </c>
    </row>
    <row r="46" spans="1:10" x14ac:dyDescent="0.25">
      <c r="A46">
        <v>1</v>
      </c>
      <c r="B46" t="s">
        <v>81</v>
      </c>
      <c r="C46" t="s">
        <v>61</v>
      </c>
      <c r="D46" s="8">
        <v>1994.67</v>
      </c>
      <c r="E46">
        <v>152.76</v>
      </c>
      <c r="F46" s="7">
        <f>Tabela110431067323245823232423245232342324235235810679[[#This Row],[PRICE IN EUR NET]]+G46*E46</f>
        <v>173.22984</v>
      </c>
      <c r="G46" s="10">
        <v>0.13400000000000001</v>
      </c>
      <c r="I46" s="6"/>
      <c r="J46" t="s">
        <v>14</v>
      </c>
    </row>
    <row r="47" spans="1:10" x14ac:dyDescent="0.25">
      <c r="A47">
        <v>1</v>
      </c>
      <c r="B47" t="s">
        <v>82</v>
      </c>
      <c r="C47" t="s">
        <v>62</v>
      </c>
      <c r="D47" s="8">
        <v>188.47799999999998</v>
      </c>
      <c r="E47">
        <v>28.64</v>
      </c>
      <c r="F47" s="7">
        <f>Tabela110431067323245823232423245232342324235235810679[[#This Row],[PRICE IN EUR NET]]+G47*E47</f>
        <v>32.477760000000004</v>
      </c>
      <c r="G47" s="10">
        <v>0.13400000000000001</v>
      </c>
      <c r="I47" s="6"/>
      <c r="J47" t="s">
        <v>13</v>
      </c>
    </row>
    <row r="48" spans="1:10" x14ac:dyDescent="0.25">
      <c r="A48">
        <v>1</v>
      </c>
      <c r="B48" t="s">
        <v>83</v>
      </c>
      <c r="C48" t="s">
        <v>63</v>
      </c>
      <c r="D48" s="8">
        <v>198.13499999999999</v>
      </c>
      <c r="E48">
        <v>28.64</v>
      </c>
      <c r="F48" s="7">
        <f>Tabela110431067323245823232423245232342324235235810679[[#This Row],[PRICE IN EUR NET]]+G48*E48</f>
        <v>32.477760000000004</v>
      </c>
      <c r="G48" s="10">
        <v>0.13400000000000001</v>
      </c>
      <c r="I48" s="6"/>
      <c r="J48" t="s">
        <v>13</v>
      </c>
    </row>
    <row r="49" spans="1:10" x14ac:dyDescent="0.25">
      <c r="B49" s="12"/>
      <c r="D49" s="13"/>
      <c r="E49" s="14"/>
      <c r="F49" s="7"/>
      <c r="G49" s="10"/>
    </row>
    <row r="50" spans="1:10" x14ac:dyDescent="0.25">
      <c r="A50" s="2" t="s">
        <v>5</v>
      </c>
      <c r="B50" s="2" t="s">
        <v>6</v>
      </c>
      <c r="C50" s="2" t="s">
        <v>7</v>
      </c>
    </row>
    <row r="51" spans="1:10" x14ac:dyDescent="0.25">
      <c r="A51" s="4">
        <f>SUM(Tabela110431067323245823232423245232342324235235810679[WITH FUEL ADD])</f>
        <v>1312.46892</v>
      </c>
      <c r="B51" s="3">
        <v>4.3350999999999997</v>
      </c>
      <c r="C51" s="5">
        <f>A51*B51</f>
        <v>5689.6840150919998</v>
      </c>
    </row>
    <row r="53" spans="1:10" x14ac:dyDescent="0.25">
      <c r="A53" s="4"/>
      <c r="B53" s="3"/>
      <c r="C53" s="5"/>
    </row>
    <row r="54" spans="1:10" x14ac:dyDescent="0.25">
      <c r="A54" s="1" t="s">
        <v>84</v>
      </c>
    </row>
    <row r="56" spans="1:10" x14ac:dyDescent="0.25">
      <c r="A56" t="s">
        <v>0</v>
      </c>
      <c r="B56" t="s">
        <v>9</v>
      </c>
      <c r="C56" t="s">
        <v>1</v>
      </c>
      <c r="D56" t="s">
        <v>2</v>
      </c>
      <c r="E56" s="8" t="s">
        <v>3</v>
      </c>
      <c r="F56" t="s">
        <v>8</v>
      </c>
      <c r="G56" t="s">
        <v>4</v>
      </c>
    </row>
    <row r="57" spans="1:10" x14ac:dyDescent="0.25">
      <c r="A57">
        <v>1</v>
      </c>
      <c r="B57" t="s">
        <v>111</v>
      </c>
      <c r="C57" t="s">
        <v>85</v>
      </c>
      <c r="D57" s="8">
        <v>316.34999999999997</v>
      </c>
      <c r="E57">
        <v>38.19</v>
      </c>
      <c r="F57" s="7">
        <f>Tabela1104310673232458232324232452323423242352358106793[[#This Row],[PRICE IN EUR NET]]+G57*E57</f>
        <v>43.307459999999999</v>
      </c>
      <c r="G57" s="10">
        <v>0.13400000000000001</v>
      </c>
      <c r="I57" s="6"/>
      <c r="J57" t="s">
        <v>13</v>
      </c>
    </row>
    <row r="58" spans="1:10" x14ac:dyDescent="0.25">
      <c r="A58">
        <v>1</v>
      </c>
      <c r="B58" t="s">
        <v>112</v>
      </c>
      <c r="C58" t="s">
        <v>86</v>
      </c>
      <c r="D58" s="8">
        <v>1310.6879999999999</v>
      </c>
      <c r="E58">
        <v>113.51</v>
      </c>
      <c r="F58" s="7">
        <f>Tabela1104310673232458232324232452323423242352358106793[[#This Row],[PRICE IN EUR NET]]+G58*E58</f>
        <v>128.72034000000002</v>
      </c>
      <c r="G58" s="10">
        <v>0.13400000000000001</v>
      </c>
      <c r="I58" s="6"/>
      <c r="J58" t="s">
        <v>13</v>
      </c>
    </row>
    <row r="59" spans="1:10" x14ac:dyDescent="0.25">
      <c r="A59">
        <v>1</v>
      </c>
      <c r="B59" t="s">
        <v>113</v>
      </c>
      <c r="C59" t="s">
        <v>87</v>
      </c>
      <c r="D59" s="8">
        <v>633.03300000000002</v>
      </c>
      <c r="E59">
        <v>57.28</v>
      </c>
      <c r="F59" s="7">
        <f>Tabela1104310673232458232324232452323423242352358106793[[#This Row],[PRICE IN EUR NET]]+G59*E59</f>
        <v>64.955520000000007</v>
      </c>
      <c r="G59" s="10">
        <v>0.13400000000000001</v>
      </c>
      <c r="I59" s="6"/>
      <c r="J59" t="s">
        <v>14</v>
      </c>
    </row>
    <row r="60" spans="1:10" x14ac:dyDescent="0.25">
      <c r="A60">
        <v>1</v>
      </c>
      <c r="B60" t="s">
        <v>114</v>
      </c>
      <c r="C60" t="s">
        <v>88</v>
      </c>
      <c r="D60" s="8">
        <v>170.49600000000001</v>
      </c>
      <c r="E60">
        <v>28.64</v>
      </c>
      <c r="F60" s="7">
        <f>Tabela1104310673232458232324232452323423242352358106793[[#This Row],[PRICE IN EUR NET]]+G60*E60</f>
        <v>32.477760000000004</v>
      </c>
      <c r="G60" s="10">
        <v>0.13400000000000001</v>
      </c>
      <c r="I60" s="6"/>
      <c r="J60" t="s">
        <v>13</v>
      </c>
    </row>
    <row r="61" spans="1:10" x14ac:dyDescent="0.25">
      <c r="A61">
        <v>1</v>
      </c>
      <c r="B61" t="s">
        <v>115</v>
      </c>
      <c r="C61" t="s">
        <v>89</v>
      </c>
      <c r="D61" s="8">
        <v>323.01</v>
      </c>
      <c r="E61">
        <v>38.19</v>
      </c>
      <c r="F61" s="7">
        <f>Tabela1104310673232458232324232452323423242352358106793[[#This Row],[PRICE IN EUR NET]]+G61*E61</f>
        <v>43.307459999999999</v>
      </c>
      <c r="G61" s="10">
        <v>0.13400000000000001</v>
      </c>
      <c r="I61" s="6"/>
      <c r="J61" t="s">
        <v>13</v>
      </c>
    </row>
    <row r="62" spans="1:10" x14ac:dyDescent="0.25">
      <c r="A62">
        <v>1</v>
      </c>
      <c r="B62" t="s">
        <v>116</v>
      </c>
      <c r="C62" t="s">
        <v>90</v>
      </c>
      <c r="D62" s="8">
        <v>1848.8159999999998</v>
      </c>
      <c r="E62">
        <v>157.53</v>
      </c>
      <c r="F62" s="7">
        <f>Tabela1104310673232458232324232452323423242352358106793[[#This Row],[PRICE IN EUR NET]]+G62*E62</f>
        <v>178.63902000000002</v>
      </c>
      <c r="G62" s="10">
        <v>0.13400000000000001</v>
      </c>
      <c r="I62" s="6"/>
      <c r="J62" t="s">
        <v>13</v>
      </c>
    </row>
    <row r="63" spans="1:10" x14ac:dyDescent="0.25">
      <c r="A63">
        <v>1</v>
      </c>
      <c r="B63" t="s">
        <v>117</v>
      </c>
      <c r="C63" t="s">
        <v>91</v>
      </c>
      <c r="D63" s="8">
        <v>75.257999999999996</v>
      </c>
      <c r="E63">
        <v>22.28</v>
      </c>
      <c r="F63" s="7">
        <f>Tabela1104310673232458232324232452323423242352358106793[[#This Row],[PRICE IN EUR NET]]+G63*E63</f>
        <v>25.265520000000002</v>
      </c>
      <c r="G63" s="10">
        <v>0.13400000000000001</v>
      </c>
      <c r="I63" s="6"/>
      <c r="J63" t="s">
        <v>14</v>
      </c>
    </row>
    <row r="64" spans="1:10" x14ac:dyDescent="0.25">
      <c r="A64">
        <v>1</v>
      </c>
      <c r="B64" t="s">
        <v>118</v>
      </c>
      <c r="C64" t="s">
        <v>92</v>
      </c>
      <c r="D64" s="8">
        <v>410.92199999999997</v>
      </c>
      <c r="E64">
        <v>47.74</v>
      </c>
      <c r="F64" s="7">
        <f>Tabela1104310673232458232324232452323423242352358106793[[#This Row],[PRICE IN EUR NET]]+G64*E64</f>
        <v>54.137160000000002</v>
      </c>
      <c r="G64" s="10">
        <v>0.13400000000000001</v>
      </c>
      <c r="I64" s="6"/>
      <c r="J64" t="s">
        <v>14</v>
      </c>
    </row>
    <row r="65" spans="1:10" x14ac:dyDescent="0.25">
      <c r="A65">
        <v>1</v>
      </c>
      <c r="B65" t="s">
        <v>119</v>
      </c>
      <c r="C65" t="s">
        <v>93</v>
      </c>
      <c r="D65" s="8">
        <v>91.242000000000004</v>
      </c>
      <c r="E65">
        <v>42.96</v>
      </c>
      <c r="F65" s="7">
        <f>Tabela1104310673232458232324232452323423242352358106793[[#This Row],[PRICE IN EUR NET]]+G65*E65</f>
        <v>48.716639999999998</v>
      </c>
      <c r="G65" s="10">
        <v>0.13400000000000001</v>
      </c>
      <c r="I65" s="6"/>
      <c r="J65" t="s">
        <v>12</v>
      </c>
    </row>
    <row r="66" spans="1:10" x14ac:dyDescent="0.25">
      <c r="A66">
        <v>1</v>
      </c>
      <c r="B66" t="s">
        <v>120</v>
      </c>
      <c r="C66" t="s">
        <v>94</v>
      </c>
      <c r="D66" s="8">
        <v>575.42399999999998</v>
      </c>
      <c r="E66">
        <v>56.22</v>
      </c>
      <c r="F66" s="7">
        <f>Tabela1104310673232458232324232452323423242352358106793[[#This Row],[PRICE IN EUR NET]]+G66*E66</f>
        <v>63.753479999999996</v>
      </c>
      <c r="G66" s="10">
        <v>0.13400000000000001</v>
      </c>
      <c r="I66" s="6"/>
      <c r="J66" t="s">
        <v>13</v>
      </c>
    </row>
    <row r="67" spans="1:10" x14ac:dyDescent="0.25">
      <c r="A67">
        <v>1</v>
      </c>
      <c r="B67" t="s">
        <v>121</v>
      </c>
      <c r="C67" t="s">
        <v>95</v>
      </c>
      <c r="D67" s="8">
        <v>629.70299999999997</v>
      </c>
      <c r="E67">
        <v>57.28</v>
      </c>
      <c r="F67" s="7">
        <f>Tabela1104310673232458232324232452323423242352358106793[[#This Row],[PRICE IN EUR NET]]+G67*E67</f>
        <v>64.955520000000007</v>
      </c>
      <c r="G67" s="10">
        <v>0.13400000000000001</v>
      </c>
      <c r="I67" s="6"/>
      <c r="J67" t="s">
        <v>14</v>
      </c>
    </row>
    <row r="68" spans="1:10" x14ac:dyDescent="0.25">
      <c r="A68">
        <v>1</v>
      </c>
      <c r="B68" t="s">
        <v>122</v>
      </c>
      <c r="C68" t="s">
        <v>96</v>
      </c>
      <c r="D68" s="8">
        <v>309.024</v>
      </c>
      <c r="E68">
        <v>38.19</v>
      </c>
      <c r="F68" s="7">
        <f>Tabela1104310673232458232324232452323423242352358106793[[#This Row],[PRICE IN EUR NET]]+G68*E68</f>
        <v>43.307459999999999</v>
      </c>
      <c r="G68" s="10">
        <v>0.13400000000000001</v>
      </c>
      <c r="I68" s="6"/>
      <c r="J68" t="s">
        <v>14</v>
      </c>
    </row>
    <row r="69" spans="1:10" x14ac:dyDescent="0.25">
      <c r="A69">
        <v>1</v>
      </c>
      <c r="B69" t="s">
        <v>123</v>
      </c>
      <c r="C69" t="s">
        <v>97</v>
      </c>
      <c r="D69" s="8">
        <v>367.63200000000001</v>
      </c>
      <c r="E69">
        <v>38.19</v>
      </c>
      <c r="F69" s="7">
        <f>Tabela1104310673232458232324232452323423242352358106793[[#This Row],[PRICE IN EUR NET]]+G69*E69</f>
        <v>43.307459999999999</v>
      </c>
      <c r="G69" s="10">
        <v>0.13400000000000001</v>
      </c>
      <c r="I69" s="6"/>
      <c r="J69" t="s">
        <v>13</v>
      </c>
    </row>
    <row r="70" spans="1:10" x14ac:dyDescent="0.25">
      <c r="A70">
        <v>1</v>
      </c>
      <c r="B70" t="s">
        <v>124</v>
      </c>
      <c r="C70" t="s">
        <v>98</v>
      </c>
      <c r="D70" s="8">
        <v>151.84800000000001</v>
      </c>
      <c r="E70">
        <v>28.64</v>
      </c>
      <c r="F70" s="7">
        <f>Tabela1104310673232458232324232452323423242352358106793[[#This Row],[PRICE IN EUR NET]]+G70*E70</f>
        <v>32.477760000000004</v>
      </c>
      <c r="G70" s="10">
        <v>0.13400000000000001</v>
      </c>
      <c r="I70" s="6"/>
      <c r="J70" t="s">
        <v>13</v>
      </c>
    </row>
    <row r="71" spans="1:10" x14ac:dyDescent="0.25">
      <c r="A71">
        <v>1</v>
      </c>
      <c r="B71" t="s">
        <v>125</v>
      </c>
      <c r="C71" t="s">
        <v>99</v>
      </c>
      <c r="D71" s="8">
        <v>319.68</v>
      </c>
      <c r="E71">
        <v>52.51</v>
      </c>
      <c r="F71" s="7">
        <f>Tabela1104310673232458232324232452323423242352358106793[[#This Row],[PRICE IN EUR NET]]+G71*E71</f>
        <v>59.546340000000001</v>
      </c>
      <c r="G71" s="10">
        <v>0.13400000000000001</v>
      </c>
      <c r="I71" s="6"/>
      <c r="J71" t="s">
        <v>12</v>
      </c>
    </row>
    <row r="72" spans="1:10" x14ac:dyDescent="0.25">
      <c r="A72">
        <v>1</v>
      </c>
      <c r="B72" t="s">
        <v>126</v>
      </c>
      <c r="C72" t="s">
        <v>100</v>
      </c>
      <c r="D72" s="8">
        <v>294.03899999999999</v>
      </c>
      <c r="E72">
        <v>28.64</v>
      </c>
      <c r="F72" s="7">
        <f>Tabela1104310673232458232324232452323423242352358106793[[#This Row],[PRICE IN EUR NET]]+G72*E72</f>
        <v>32.477760000000004</v>
      </c>
      <c r="G72" s="10">
        <v>0.13400000000000001</v>
      </c>
      <c r="I72" s="6"/>
      <c r="J72" t="s">
        <v>13</v>
      </c>
    </row>
    <row r="73" spans="1:10" x14ac:dyDescent="0.25">
      <c r="A73">
        <v>1</v>
      </c>
      <c r="B73" t="s">
        <v>127</v>
      </c>
      <c r="C73" t="s">
        <v>101</v>
      </c>
      <c r="D73" s="8">
        <v>167.83199999999999</v>
      </c>
      <c r="E73">
        <v>28.64</v>
      </c>
      <c r="F73" s="7">
        <f>Tabela1104310673232458232324232452323423242352358106793[[#This Row],[PRICE IN EUR NET]]+G73*E73</f>
        <v>32.477760000000004</v>
      </c>
      <c r="G73" s="10">
        <v>0.13400000000000001</v>
      </c>
      <c r="I73" s="6"/>
      <c r="J73" t="s">
        <v>14</v>
      </c>
    </row>
    <row r="74" spans="1:10" x14ac:dyDescent="0.25">
      <c r="A74">
        <v>1</v>
      </c>
      <c r="B74" t="s">
        <v>128</v>
      </c>
      <c r="C74" t="s">
        <v>102</v>
      </c>
      <c r="D74" s="8">
        <v>20.978999999999999</v>
      </c>
      <c r="E74">
        <v>9.5500000000000007</v>
      </c>
      <c r="F74" s="7">
        <f>Tabela1104310673232458232324232452323423242352358106793[[#This Row],[PRICE IN EUR NET]]+G74*E74</f>
        <v>10.829700000000001</v>
      </c>
      <c r="G74" s="10">
        <v>0.13400000000000001</v>
      </c>
      <c r="I74" s="6"/>
      <c r="J74" t="s">
        <v>13</v>
      </c>
    </row>
    <row r="75" spans="1:10" x14ac:dyDescent="0.25">
      <c r="A75">
        <v>1</v>
      </c>
      <c r="B75" t="s">
        <v>129</v>
      </c>
      <c r="C75" t="s">
        <v>103</v>
      </c>
      <c r="D75" s="8">
        <v>370.96200000000005</v>
      </c>
      <c r="E75">
        <v>52.51</v>
      </c>
      <c r="F75" s="7">
        <f>Tabela1104310673232458232324232452323423242352358106793[[#This Row],[PRICE IN EUR NET]]+G75*E75</f>
        <v>59.546340000000001</v>
      </c>
      <c r="G75" s="10">
        <v>0.13400000000000001</v>
      </c>
      <c r="I75" s="6"/>
      <c r="J75" t="s">
        <v>12</v>
      </c>
    </row>
    <row r="76" spans="1:10" x14ac:dyDescent="0.25">
      <c r="A76">
        <v>1</v>
      </c>
      <c r="B76" t="s">
        <v>130</v>
      </c>
      <c r="C76" t="s">
        <v>104</v>
      </c>
      <c r="D76" s="8">
        <v>1592.0729999999999</v>
      </c>
      <c r="E76">
        <v>128.88999999999999</v>
      </c>
      <c r="F76" s="7">
        <f>Tabela1104310673232458232324232452323423242352358106793[[#This Row],[PRICE IN EUR NET]]+G76*E76</f>
        <v>146.16125999999997</v>
      </c>
      <c r="G76" s="10">
        <v>0.13400000000000001</v>
      </c>
      <c r="I76" s="6"/>
      <c r="J76" t="s">
        <v>14</v>
      </c>
    </row>
    <row r="77" spans="1:10" x14ac:dyDescent="0.25">
      <c r="A77">
        <v>1</v>
      </c>
      <c r="B77" t="s">
        <v>131</v>
      </c>
      <c r="C77" t="s">
        <v>105</v>
      </c>
      <c r="D77" s="8">
        <v>227.10600000000002</v>
      </c>
      <c r="E77">
        <v>47.26</v>
      </c>
      <c r="F77" s="7">
        <f>Tabela1104310673232458232324232452323423242352358106793[[#This Row],[PRICE IN EUR NET]]+G77*E77</f>
        <v>53.592839999999995</v>
      </c>
      <c r="G77" s="10">
        <v>0.13400000000000001</v>
      </c>
      <c r="I77" s="6"/>
      <c r="J77" t="s">
        <v>12</v>
      </c>
    </row>
    <row r="78" spans="1:10" x14ac:dyDescent="0.25">
      <c r="A78">
        <v>1</v>
      </c>
      <c r="B78" t="s">
        <v>132</v>
      </c>
      <c r="C78" t="s">
        <v>106</v>
      </c>
      <c r="D78" s="8">
        <v>48.951000000000001</v>
      </c>
      <c r="E78">
        <v>20.99</v>
      </c>
      <c r="F78" s="7">
        <f>Tabela1104310673232458232324232452323423242352358106793[[#This Row],[PRICE IN EUR NET]]+G78*E78</f>
        <v>23.802659999999999</v>
      </c>
      <c r="G78" s="10">
        <v>0.13400000000000001</v>
      </c>
      <c r="I78" s="6"/>
      <c r="J78" t="s">
        <v>12</v>
      </c>
    </row>
    <row r="79" spans="1:10" x14ac:dyDescent="0.25">
      <c r="A79">
        <v>1</v>
      </c>
      <c r="B79" t="s">
        <v>133</v>
      </c>
      <c r="C79" t="s">
        <v>107</v>
      </c>
      <c r="D79" s="8">
        <v>357.97499999999997</v>
      </c>
      <c r="E79">
        <v>38.19</v>
      </c>
      <c r="F79" s="7">
        <f>Tabela1104310673232458232324232452323423242352358106793[[#This Row],[PRICE IN EUR NET]]+G79*E79</f>
        <v>43.307459999999999</v>
      </c>
      <c r="G79" s="10">
        <v>0.13400000000000001</v>
      </c>
      <c r="I79" s="6"/>
      <c r="J79" t="s">
        <v>13</v>
      </c>
    </row>
    <row r="80" spans="1:10" x14ac:dyDescent="0.25">
      <c r="A80">
        <v>1</v>
      </c>
      <c r="B80" t="s">
        <v>134</v>
      </c>
      <c r="C80" t="s">
        <v>108</v>
      </c>
      <c r="D80" s="8">
        <v>191.80799999999999</v>
      </c>
      <c r="E80">
        <v>28.64</v>
      </c>
      <c r="F80" s="7">
        <f>Tabela1104310673232458232324232452323423242352358106793[[#This Row],[PRICE IN EUR NET]]+G80*E80</f>
        <v>32.477760000000004</v>
      </c>
      <c r="G80" s="10">
        <v>0.13400000000000001</v>
      </c>
      <c r="I80" s="6"/>
      <c r="J80" t="s">
        <v>13</v>
      </c>
    </row>
    <row r="81" spans="1:10" x14ac:dyDescent="0.25">
      <c r="A81">
        <v>1</v>
      </c>
      <c r="B81" t="s">
        <v>135</v>
      </c>
      <c r="C81" t="s">
        <v>109</v>
      </c>
      <c r="D81" s="8">
        <v>143.85599999999999</v>
      </c>
      <c r="E81">
        <v>28.64</v>
      </c>
      <c r="F81" s="7">
        <f>Tabela1104310673232458232324232452323423242352358106793[[#This Row],[PRICE IN EUR NET]]+G81*E81</f>
        <v>32.477760000000004</v>
      </c>
      <c r="G81" s="10">
        <v>0.13400000000000001</v>
      </c>
      <c r="I81" s="6"/>
      <c r="J81" t="s">
        <v>14</v>
      </c>
    </row>
    <row r="82" spans="1:10" x14ac:dyDescent="0.25">
      <c r="A82">
        <v>1</v>
      </c>
      <c r="B82" t="s">
        <v>136</v>
      </c>
      <c r="C82" t="s">
        <v>110</v>
      </c>
      <c r="D82" s="8">
        <v>687.31200000000001</v>
      </c>
      <c r="E82">
        <v>58.34</v>
      </c>
      <c r="F82" s="7">
        <f>Tabela1104310673232458232324232452323423242352358106793[[#This Row],[PRICE IN EUR NET]]+G82*E82</f>
        <v>66.157560000000004</v>
      </c>
      <c r="G82" s="10">
        <v>0.13400000000000001</v>
      </c>
      <c r="I82" s="6"/>
      <c r="J82" t="s">
        <v>13</v>
      </c>
    </row>
    <row r="83" spans="1:10" x14ac:dyDescent="0.25">
      <c r="D83" s="8"/>
      <c r="E83"/>
      <c r="F83" s="7"/>
      <c r="G83" s="10"/>
    </row>
    <row r="84" spans="1:10" x14ac:dyDescent="0.25">
      <c r="A84" s="2" t="s">
        <v>5</v>
      </c>
      <c r="B84" s="2" t="s">
        <v>6</v>
      </c>
      <c r="C84" s="2" t="s">
        <v>7</v>
      </c>
    </row>
    <row r="85" spans="1:10" x14ac:dyDescent="0.25">
      <c r="A85" s="4">
        <f>SUM(Tabela1104310673232458232324232452323423242352358106793[WITH FUEL ADD])</f>
        <v>1460.1837599999999</v>
      </c>
      <c r="B85" s="3">
        <v>4.3413000000000004</v>
      </c>
      <c r="C85" s="5">
        <f>A85*B85</f>
        <v>6339.0957572879997</v>
      </c>
      <c r="I85" s="15"/>
    </row>
    <row r="86" spans="1:10" x14ac:dyDescent="0.25">
      <c r="I86" s="15"/>
    </row>
    <row r="87" spans="1:10" x14ac:dyDescent="0.25">
      <c r="A87" s="4"/>
      <c r="B87" s="3"/>
      <c r="C87" s="5"/>
      <c r="I87" s="15"/>
    </row>
    <row r="88" spans="1:10" x14ac:dyDescent="0.25">
      <c r="A88" s="1" t="s">
        <v>137</v>
      </c>
      <c r="I88" s="15"/>
    </row>
    <row r="89" spans="1:10" x14ac:dyDescent="0.25">
      <c r="I89" s="15"/>
    </row>
    <row r="90" spans="1:10" x14ac:dyDescent="0.25">
      <c r="A90" t="s">
        <v>0</v>
      </c>
      <c r="B90" t="s">
        <v>9</v>
      </c>
      <c r="C90" t="s">
        <v>1</v>
      </c>
      <c r="D90" t="s">
        <v>2</v>
      </c>
      <c r="E90" s="8" t="s">
        <v>3</v>
      </c>
      <c r="F90" t="s">
        <v>8</v>
      </c>
      <c r="G90" t="s">
        <v>4</v>
      </c>
      <c r="I90" s="15"/>
    </row>
    <row r="91" spans="1:10" x14ac:dyDescent="0.25">
      <c r="A91">
        <v>1</v>
      </c>
      <c r="B91" t="s">
        <v>164</v>
      </c>
      <c r="C91" t="s">
        <v>138</v>
      </c>
      <c r="D91" s="8">
        <v>517.81499999999994</v>
      </c>
      <c r="E91">
        <v>56.22</v>
      </c>
      <c r="F91" s="7">
        <f>Tabela11043106732324582323242324523234232423523581067932[[#This Row],[PRICE IN EUR NET]]+G91*E91</f>
        <v>63.753479999999996</v>
      </c>
      <c r="G91" s="10">
        <v>0.13400000000000001</v>
      </c>
      <c r="I91" s="6"/>
      <c r="J91" t="s">
        <v>13</v>
      </c>
    </row>
    <row r="92" spans="1:10" x14ac:dyDescent="0.25">
      <c r="A92">
        <v>1</v>
      </c>
      <c r="B92" t="s">
        <v>165</v>
      </c>
      <c r="C92" t="s">
        <v>139</v>
      </c>
      <c r="D92" s="8">
        <v>1210.4549999999999</v>
      </c>
      <c r="E92">
        <v>109.79</v>
      </c>
      <c r="F92" s="7">
        <f>Tabela11043106732324582323242324523234232423523581067932[[#This Row],[PRICE IN EUR NET]]+G92*E92</f>
        <v>124.50186000000001</v>
      </c>
      <c r="G92" s="10">
        <v>0.13400000000000001</v>
      </c>
      <c r="I92" s="6"/>
      <c r="J92" t="s">
        <v>14</v>
      </c>
    </row>
    <row r="93" spans="1:10" x14ac:dyDescent="0.25">
      <c r="A93">
        <v>1</v>
      </c>
      <c r="B93" t="s">
        <v>166</v>
      </c>
      <c r="C93" t="s">
        <v>140</v>
      </c>
      <c r="D93" s="8">
        <v>652.01400000000001</v>
      </c>
      <c r="E93">
        <v>57.28</v>
      </c>
      <c r="F93" s="7">
        <f>Tabela11043106732324582323242324523234232423523581067932[[#This Row],[PRICE IN EUR NET]]+G93*E93</f>
        <v>64.955520000000007</v>
      </c>
      <c r="G93" s="10">
        <v>0.13400000000000001</v>
      </c>
      <c r="I93" s="6"/>
      <c r="J93" t="s">
        <v>14</v>
      </c>
    </row>
    <row r="94" spans="1:10" x14ac:dyDescent="0.25">
      <c r="A94">
        <v>1</v>
      </c>
      <c r="B94" t="s">
        <v>167</v>
      </c>
      <c r="C94" t="s">
        <v>141</v>
      </c>
      <c r="D94" s="8">
        <v>599.4</v>
      </c>
      <c r="E94">
        <v>62.06</v>
      </c>
      <c r="F94" s="7">
        <f>Tabela11043106732324582323242324523234232423523581067932[[#This Row],[PRICE IN EUR NET]]+G94*E94</f>
        <v>70.376040000000003</v>
      </c>
      <c r="G94" s="10">
        <v>0.13400000000000001</v>
      </c>
      <c r="I94" s="6"/>
      <c r="J94" t="s">
        <v>12</v>
      </c>
    </row>
    <row r="95" spans="1:10" x14ac:dyDescent="0.25">
      <c r="A95">
        <v>1</v>
      </c>
      <c r="B95" t="s">
        <v>168</v>
      </c>
      <c r="C95" t="s">
        <v>142</v>
      </c>
      <c r="D95" s="8">
        <v>11.988</v>
      </c>
      <c r="E95">
        <v>9.5500000000000007</v>
      </c>
      <c r="F95" s="7">
        <f>Tabela11043106732324582323242324523234232423523581067932[[#This Row],[PRICE IN EUR NET]]+G95*E95</f>
        <v>10.829700000000001</v>
      </c>
      <c r="G95" s="10">
        <v>0.13400000000000001</v>
      </c>
      <c r="I95" s="6"/>
      <c r="J95" t="s">
        <v>14</v>
      </c>
    </row>
    <row r="96" spans="1:10" x14ac:dyDescent="0.25">
      <c r="A96">
        <v>1</v>
      </c>
      <c r="B96" t="s">
        <v>169</v>
      </c>
      <c r="C96" t="s">
        <v>143</v>
      </c>
      <c r="D96" s="8">
        <v>163.16999999999999</v>
      </c>
      <c r="E96">
        <v>28.64</v>
      </c>
      <c r="F96" s="7">
        <f>Tabela11043106732324582323242324523234232423523581067932[[#This Row],[PRICE IN EUR NET]]+G96*E96</f>
        <v>32.477760000000004</v>
      </c>
      <c r="G96" s="10">
        <v>0.13400000000000001</v>
      </c>
      <c r="I96" s="6"/>
      <c r="J96" t="s">
        <v>13</v>
      </c>
    </row>
    <row r="97" spans="1:10" x14ac:dyDescent="0.25">
      <c r="A97">
        <v>1</v>
      </c>
      <c r="B97" t="s">
        <v>170</v>
      </c>
      <c r="C97" t="s">
        <v>144</v>
      </c>
      <c r="D97" s="8">
        <v>911.08800000000008</v>
      </c>
      <c r="E97">
        <v>85.92</v>
      </c>
      <c r="F97" s="7">
        <f>Tabela11043106732324582323242324523234232423523581067932[[#This Row],[PRICE IN EUR NET]]+G97*E97</f>
        <v>97.433279999999996</v>
      </c>
      <c r="G97" s="10">
        <v>0.13400000000000001</v>
      </c>
      <c r="I97" s="6"/>
      <c r="J97" t="s">
        <v>13</v>
      </c>
    </row>
    <row r="98" spans="1:10" x14ac:dyDescent="0.25">
      <c r="A98">
        <v>1</v>
      </c>
      <c r="B98" t="s">
        <v>171</v>
      </c>
      <c r="C98" t="s">
        <v>145</v>
      </c>
      <c r="D98" s="8">
        <v>40.625999999999998</v>
      </c>
      <c r="E98">
        <v>9.5500000000000007</v>
      </c>
      <c r="F98" s="7">
        <f>Tabela11043106732324582323242324523234232423523581067932[[#This Row],[PRICE IN EUR NET]]+G98*E98</f>
        <v>10.829700000000001</v>
      </c>
      <c r="G98" s="10">
        <v>0.13400000000000001</v>
      </c>
      <c r="I98" s="6"/>
      <c r="J98" t="s">
        <v>13</v>
      </c>
    </row>
    <row r="99" spans="1:10" x14ac:dyDescent="0.25">
      <c r="A99">
        <v>1</v>
      </c>
      <c r="B99" t="s">
        <v>172</v>
      </c>
      <c r="C99" t="s">
        <v>146</v>
      </c>
      <c r="D99" s="8">
        <v>270.06300000000005</v>
      </c>
      <c r="E99">
        <v>28.64</v>
      </c>
      <c r="F99" s="7">
        <f>Tabela11043106732324582323242324523234232423523581067932[[#This Row],[PRICE IN EUR NET]]+G99*E99</f>
        <v>32.477760000000004</v>
      </c>
      <c r="G99" s="10">
        <v>0.13400000000000001</v>
      </c>
      <c r="I99" s="6"/>
      <c r="J99" t="s">
        <v>13</v>
      </c>
    </row>
    <row r="100" spans="1:10" x14ac:dyDescent="0.25">
      <c r="A100">
        <v>1</v>
      </c>
      <c r="B100" t="s">
        <v>173</v>
      </c>
      <c r="C100" t="s">
        <v>147</v>
      </c>
      <c r="D100" s="8">
        <v>789.54300000000001</v>
      </c>
      <c r="E100">
        <v>72.66</v>
      </c>
      <c r="F100" s="7">
        <f>Tabela11043106732324582323242324523234232423523581067932[[#This Row],[PRICE IN EUR NET]]+G100*E100</f>
        <v>82.396439999999998</v>
      </c>
      <c r="G100" s="10">
        <v>0.13400000000000001</v>
      </c>
      <c r="I100" s="6"/>
      <c r="J100" t="s">
        <v>13</v>
      </c>
    </row>
    <row r="101" spans="1:10" x14ac:dyDescent="0.25">
      <c r="A101">
        <v>1</v>
      </c>
      <c r="B101" t="s">
        <v>174</v>
      </c>
      <c r="C101" t="s">
        <v>148</v>
      </c>
      <c r="D101" s="8">
        <v>240.75899999999999</v>
      </c>
      <c r="E101">
        <v>28.64</v>
      </c>
      <c r="F101" s="7">
        <f>Tabela11043106732324582323242324523234232423523581067932[[#This Row],[PRICE IN EUR NET]]+G101*E101</f>
        <v>32.477760000000004</v>
      </c>
      <c r="G101" s="10">
        <v>0.13400000000000001</v>
      </c>
      <c r="I101" s="6"/>
      <c r="J101" t="s">
        <v>13</v>
      </c>
    </row>
    <row r="102" spans="1:10" x14ac:dyDescent="0.25">
      <c r="A102">
        <v>1</v>
      </c>
      <c r="B102" t="s">
        <v>175</v>
      </c>
      <c r="C102" t="s">
        <v>149</v>
      </c>
      <c r="D102" s="8">
        <v>1170.162</v>
      </c>
      <c r="E102">
        <v>105.02</v>
      </c>
      <c r="F102" s="7">
        <f>Tabela11043106732324582323242324523234232423523581067932[[#This Row],[PRICE IN EUR NET]]+G102*E102</f>
        <v>119.09268</v>
      </c>
      <c r="G102" s="10">
        <v>0.13400000000000001</v>
      </c>
      <c r="I102" s="6"/>
      <c r="J102" t="s">
        <v>13</v>
      </c>
    </row>
    <row r="103" spans="1:10" x14ac:dyDescent="0.25">
      <c r="A103">
        <v>1</v>
      </c>
      <c r="B103" t="s">
        <v>176</v>
      </c>
      <c r="C103" t="s">
        <v>150</v>
      </c>
      <c r="D103" s="8">
        <v>415.584</v>
      </c>
      <c r="E103">
        <v>47.74</v>
      </c>
      <c r="F103" s="7">
        <f>Tabela11043106732324582323242324523234232423523581067932[[#This Row],[PRICE IN EUR NET]]+G103*E103</f>
        <v>54.137160000000002</v>
      </c>
      <c r="G103" s="10">
        <v>0.13400000000000001</v>
      </c>
      <c r="I103" s="6"/>
      <c r="J103" t="s">
        <v>13</v>
      </c>
    </row>
    <row r="104" spans="1:10" x14ac:dyDescent="0.25">
      <c r="A104">
        <v>1</v>
      </c>
      <c r="B104" t="s">
        <v>177</v>
      </c>
      <c r="C104" t="s">
        <v>151</v>
      </c>
      <c r="D104" s="8">
        <v>617.04899999999998</v>
      </c>
      <c r="E104">
        <v>58.34</v>
      </c>
      <c r="F104" s="7">
        <f>Tabela11043106732324582323242324523234232423523581067932[[#This Row],[PRICE IN EUR NET]]+G104*E104</f>
        <v>66.157560000000004</v>
      </c>
      <c r="G104" s="10">
        <v>0.13400000000000001</v>
      </c>
      <c r="I104" s="6"/>
      <c r="J104" t="s">
        <v>13</v>
      </c>
    </row>
    <row r="105" spans="1:10" x14ac:dyDescent="0.25">
      <c r="A105">
        <v>1</v>
      </c>
      <c r="B105" t="s">
        <v>178</v>
      </c>
      <c r="C105" t="s">
        <v>152</v>
      </c>
      <c r="D105" s="8">
        <v>677.65500000000009</v>
      </c>
      <c r="E105">
        <v>57.28</v>
      </c>
      <c r="F105" s="7">
        <f>Tabela11043106732324582323242324523234232423523581067932[[#This Row],[PRICE IN EUR NET]]+G105*E105</f>
        <v>64.955520000000007</v>
      </c>
      <c r="G105" s="10">
        <v>0.13400000000000001</v>
      </c>
      <c r="I105" s="6"/>
      <c r="J105" t="s">
        <v>14</v>
      </c>
    </row>
    <row r="106" spans="1:10" x14ac:dyDescent="0.25">
      <c r="A106">
        <v>1</v>
      </c>
      <c r="B106" t="s">
        <v>179</v>
      </c>
      <c r="C106" t="s">
        <v>153</v>
      </c>
      <c r="D106" s="8">
        <v>565.76700000000005</v>
      </c>
      <c r="E106">
        <v>53.04</v>
      </c>
      <c r="F106" s="7">
        <f>Tabela11043106732324582323242324523234232423523581067932[[#This Row],[PRICE IN EUR NET]]+G106*E106</f>
        <v>60.147359999999999</v>
      </c>
      <c r="G106" s="10">
        <v>0.13400000000000001</v>
      </c>
      <c r="I106" s="6"/>
      <c r="J106" t="s">
        <v>14</v>
      </c>
    </row>
    <row r="107" spans="1:10" x14ac:dyDescent="0.25">
      <c r="A107">
        <v>1</v>
      </c>
      <c r="B107" t="s">
        <v>180</v>
      </c>
      <c r="C107" t="s">
        <v>154</v>
      </c>
      <c r="D107" s="8">
        <v>255.744</v>
      </c>
      <c r="E107">
        <v>28.64</v>
      </c>
      <c r="F107" s="7">
        <f>Tabela11043106732324582323242324523234232423523581067932[[#This Row],[PRICE IN EUR NET]]+G107*E107</f>
        <v>32.477760000000004</v>
      </c>
      <c r="G107" s="10">
        <v>0.13400000000000001</v>
      </c>
      <c r="I107" s="6"/>
      <c r="J107" t="s">
        <v>14</v>
      </c>
    </row>
    <row r="108" spans="1:10" x14ac:dyDescent="0.25">
      <c r="A108">
        <v>1</v>
      </c>
      <c r="B108" t="s">
        <v>181</v>
      </c>
      <c r="C108" t="s">
        <v>155</v>
      </c>
      <c r="D108" s="8">
        <v>310.02300000000002</v>
      </c>
      <c r="E108">
        <v>38.19</v>
      </c>
      <c r="F108" s="7">
        <f>Tabela11043106732324582323242324523234232423523581067932[[#This Row],[PRICE IN EUR NET]]+G108*E108</f>
        <v>43.307459999999999</v>
      </c>
      <c r="G108" s="10">
        <v>0.13400000000000001</v>
      </c>
      <c r="I108" s="6"/>
      <c r="J108" t="s">
        <v>14</v>
      </c>
    </row>
    <row r="109" spans="1:10" x14ac:dyDescent="0.25">
      <c r="A109">
        <v>1</v>
      </c>
      <c r="B109" t="s">
        <v>182</v>
      </c>
      <c r="C109" t="s">
        <v>156</v>
      </c>
      <c r="D109" s="8">
        <v>199.79999999999998</v>
      </c>
      <c r="E109">
        <v>47.26</v>
      </c>
      <c r="F109" s="7">
        <f>Tabela11043106732324582323242324523234232423523581067932[[#This Row],[PRICE IN EUR NET]]+G109*E109</f>
        <v>53.592839999999995</v>
      </c>
      <c r="G109" s="10">
        <v>0.13400000000000001</v>
      </c>
      <c r="I109" s="6"/>
      <c r="J109" t="s">
        <v>12</v>
      </c>
    </row>
    <row r="110" spans="1:10" x14ac:dyDescent="0.25">
      <c r="A110">
        <v>1</v>
      </c>
      <c r="B110" t="s">
        <v>183</v>
      </c>
      <c r="C110" t="s">
        <v>157</v>
      </c>
      <c r="D110" s="8">
        <v>163.16999999999999</v>
      </c>
      <c r="E110">
        <v>47.26</v>
      </c>
      <c r="F110" s="7">
        <f>Tabela11043106732324582323242324523234232423523581067932[[#This Row],[PRICE IN EUR NET]]+G110*E110</f>
        <v>53.592839999999995</v>
      </c>
      <c r="G110" s="10">
        <v>0.13400000000000001</v>
      </c>
      <c r="I110" s="6"/>
      <c r="J110" t="s">
        <v>12</v>
      </c>
    </row>
    <row r="111" spans="1:10" x14ac:dyDescent="0.25">
      <c r="A111">
        <v>1</v>
      </c>
      <c r="B111" t="s">
        <v>184</v>
      </c>
      <c r="C111" t="s">
        <v>158</v>
      </c>
      <c r="D111" s="8">
        <v>575.42399999999998</v>
      </c>
      <c r="E111">
        <v>68.27</v>
      </c>
      <c r="F111" s="7">
        <f>Tabela11043106732324582323242324523234232423523581067932[[#This Row],[PRICE IN EUR NET]]+G111*E111</f>
        <v>77.418179999999992</v>
      </c>
      <c r="G111" s="10">
        <v>0.13400000000000001</v>
      </c>
      <c r="I111" s="6"/>
      <c r="J111" t="s">
        <v>12</v>
      </c>
    </row>
    <row r="112" spans="1:10" x14ac:dyDescent="0.25">
      <c r="A112">
        <v>1</v>
      </c>
      <c r="B112" t="s">
        <v>185</v>
      </c>
      <c r="C112" t="s">
        <v>159</v>
      </c>
      <c r="D112" s="8">
        <v>636.03</v>
      </c>
      <c r="E112">
        <v>57.28</v>
      </c>
      <c r="F112" s="7">
        <f>Tabela11043106732324582323242324523234232423523581067932[[#This Row],[PRICE IN EUR NET]]+G112*E112</f>
        <v>64.955520000000007</v>
      </c>
      <c r="G112" s="10">
        <v>0.13400000000000001</v>
      </c>
      <c r="I112" s="6"/>
      <c r="J112" t="s">
        <v>14</v>
      </c>
    </row>
    <row r="113" spans="1:10" x14ac:dyDescent="0.25">
      <c r="A113">
        <v>1</v>
      </c>
      <c r="B113" t="s">
        <v>186</v>
      </c>
      <c r="C113" t="s">
        <v>160</v>
      </c>
      <c r="D113" s="8">
        <v>3376.6200000000003</v>
      </c>
      <c r="E113">
        <v>243.98</v>
      </c>
      <c r="F113" s="7">
        <f>Tabela11043106732324582323242324523234232423523581067932[[#This Row],[PRICE IN EUR NET]]+G113*E113</f>
        <v>276.67331999999999</v>
      </c>
      <c r="G113" s="10">
        <v>0.13400000000000001</v>
      </c>
      <c r="I113" s="6"/>
      <c r="J113" t="s">
        <v>14</v>
      </c>
    </row>
    <row r="114" spans="1:10" x14ac:dyDescent="0.25">
      <c r="A114">
        <v>1</v>
      </c>
      <c r="B114" t="s">
        <v>187</v>
      </c>
      <c r="C114" t="s">
        <v>161</v>
      </c>
      <c r="D114" s="8">
        <v>481.185</v>
      </c>
      <c r="E114">
        <v>47.74</v>
      </c>
      <c r="F114" s="7">
        <f>Tabela11043106732324582323242324523234232423523581067932[[#This Row],[PRICE IN EUR NET]]+G114*E114</f>
        <v>54.137160000000002</v>
      </c>
      <c r="G114" s="10">
        <v>0.13400000000000001</v>
      </c>
      <c r="I114" s="6"/>
      <c r="J114" t="s">
        <v>13</v>
      </c>
    </row>
    <row r="115" spans="1:10" x14ac:dyDescent="0.25">
      <c r="A115">
        <v>1</v>
      </c>
      <c r="B115" t="s">
        <v>188</v>
      </c>
      <c r="C115" t="s">
        <v>162</v>
      </c>
      <c r="D115" s="8">
        <v>664.33500000000004</v>
      </c>
      <c r="E115">
        <v>57.28</v>
      </c>
      <c r="F115" s="7">
        <f>Tabela11043106732324582323242324523234232423523581067932[[#This Row],[PRICE IN EUR NET]]+G115*E115</f>
        <v>64.955520000000007</v>
      </c>
      <c r="G115" s="10">
        <v>0.13400000000000001</v>
      </c>
      <c r="I115" s="6"/>
      <c r="J115" t="s">
        <v>14</v>
      </c>
    </row>
    <row r="116" spans="1:10" x14ac:dyDescent="0.25">
      <c r="A116">
        <v>1</v>
      </c>
      <c r="B116" t="s">
        <v>189</v>
      </c>
      <c r="C116" t="s">
        <v>163</v>
      </c>
      <c r="D116" s="8">
        <v>447.55200000000002</v>
      </c>
      <c r="E116">
        <v>52.51</v>
      </c>
      <c r="F116" s="7">
        <f>Tabela11043106732324582323242324523234232423523581067932[[#This Row],[PRICE IN EUR NET]]+G116*E116</f>
        <v>59.546340000000001</v>
      </c>
      <c r="G116" s="10">
        <v>0.13400000000000001</v>
      </c>
      <c r="I116" s="6"/>
      <c r="J116" t="s">
        <v>12</v>
      </c>
    </row>
    <row r="117" spans="1:10" x14ac:dyDescent="0.25">
      <c r="B117" s="12"/>
      <c r="D117" s="13"/>
      <c r="E117" s="14"/>
      <c r="F117" s="7"/>
      <c r="G117" s="10"/>
    </row>
    <row r="118" spans="1:10" x14ac:dyDescent="0.25">
      <c r="A118" s="2" t="s">
        <v>5</v>
      </c>
      <c r="B118" s="2" t="s">
        <v>6</v>
      </c>
      <c r="C118" s="2" t="s">
        <v>7</v>
      </c>
    </row>
    <row r="119" spans="1:10" x14ac:dyDescent="0.25">
      <c r="A119" s="4">
        <f>SUM(Tabela11043106732324582323242324523234232423523581067932[WITH FUEL ADD])</f>
        <v>1767.65652</v>
      </c>
      <c r="B119" s="3">
        <v>4.3505000000000003</v>
      </c>
      <c r="C119" s="5">
        <f>A119*B119</f>
        <v>7690.1896902600001</v>
      </c>
      <c r="I119" s="15"/>
    </row>
    <row r="120" spans="1:10" x14ac:dyDescent="0.25">
      <c r="I120" s="15"/>
    </row>
    <row r="121" spans="1:10" x14ac:dyDescent="0.25">
      <c r="I121" s="15"/>
    </row>
    <row r="122" spans="1:10" x14ac:dyDescent="0.25">
      <c r="A122" s="1" t="s">
        <v>190</v>
      </c>
      <c r="I122" s="15"/>
    </row>
    <row r="123" spans="1:10" x14ac:dyDescent="0.25">
      <c r="I123" s="15"/>
    </row>
    <row r="124" spans="1:10" x14ac:dyDescent="0.25">
      <c r="A124" t="s">
        <v>0</v>
      </c>
      <c r="B124" t="s">
        <v>9</v>
      </c>
      <c r="C124" t="s">
        <v>1</v>
      </c>
      <c r="D124" t="s">
        <v>2</v>
      </c>
      <c r="E124" s="8" t="s">
        <v>3</v>
      </c>
      <c r="F124" t="s">
        <v>8</v>
      </c>
      <c r="G124" t="s">
        <v>4</v>
      </c>
      <c r="I124" s="15"/>
    </row>
    <row r="125" spans="1:10" x14ac:dyDescent="0.25">
      <c r="A125">
        <v>1</v>
      </c>
      <c r="B125" t="s">
        <v>213</v>
      </c>
      <c r="C125" t="s">
        <v>191</v>
      </c>
      <c r="D125" s="8">
        <v>55.944000000000003</v>
      </c>
      <c r="E125">
        <v>15.91</v>
      </c>
      <c r="F125" s="7">
        <f>Tabela110431067323245823232423245232342324235235810679324[[#This Row],[PRICE IN EUR NET]]+G125*E125</f>
        <v>18.04194</v>
      </c>
      <c r="G125" s="10">
        <v>0.13400000000000001</v>
      </c>
      <c r="I125" s="6"/>
      <c r="J125" t="s">
        <v>13</v>
      </c>
    </row>
    <row r="126" spans="1:10" x14ac:dyDescent="0.25">
      <c r="A126">
        <v>1</v>
      </c>
      <c r="B126" t="s">
        <v>214</v>
      </c>
      <c r="C126" t="s">
        <v>192</v>
      </c>
      <c r="D126" s="8">
        <v>164.16900000000001</v>
      </c>
      <c r="E126">
        <v>28.64</v>
      </c>
      <c r="F126" s="7">
        <f>Tabela110431067323245823232423245232342324235235810679324[[#This Row],[PRICE IN EUR NET]]+G126*E126</f>
        <v>32.477760000000004</v>
      </c>
      <c r="G126" s="10">
        <v>0.13400000000000001</v>
      </c>
      <c r="I126" s="6"/>
      <c r="J126" t="s">
        <v>14</v>
      </c>
    </row>
    <row r="127" spans="1:10" x14ac:dyDescent="0.25">
      <c r="A127">
        <v>1</v>
      </c>
      <c r="B127" t="s">
        <v>215</v>
      </c>
      <c r="C127" t="s">
        <v>193</v>
      </c>
      <c r="D127" s="8">
        <v>27.972000000000001</v>
      </c>
      <c r="E127">
        <v>9.5500000000000007</v>
      </c>
      <c r="F127" s="7">
        <f>Tabela110431067323245823232423245232342324235235810679324[[#This Row],[PRICE IN EUR NET]]+G127*E127</f>
        <v>10.829700000000001</v>
      </c>
      <c r="G127" s="10">
        <v>0.13400000000000001</v>
      </c>
      <c r="I127" s="6"/>
      <c r="J127" t="s">
        <v>14</v>
      </c>
    </row>
    <row r="128" spans="1:10" x14ac:dyDescent="0.25">
      <c r="A128">
        <v>1</v>
      </c>
      <c r="B128" t="s">
        <v>216</v>
      </c>
      <c r="C128" t="s">
        <v>194</v>
      </c>
      <c r="D128" s="8">
        <v>140.52599999999998</v>
      </c>
      <c r="E128">
        <v>28.64</v>
      </c>
      <c r="F128" s="7">
        <f>Tabela110431067323245823232423245232342324235235810679324[[#This Row],[PRICE IN EUR NET]]+G128*E128</f>
        <v>32.477760000000004</v>
      </c>
      <c r="G128" s="10">
        <v>0.13400000000000001</v>
      </c>
      <c r="I128" s="6"/>
      <c r="J128" t="s">
        <v>14</v>
      </c>
    </row>
    <row r="129" spans="1:10" x14ac:dyDescent="0.25">
      <c r="A129">
        <v>1</v>
      </c>
      <c r="B129" t="s">
        <v>217</v>
      </c>
      <c r="C129" t="s">
        <v>195</v>
      </c>
      <c r="D129" s="8">
        <v>167.83199999999999</v>
      </c>
      <c r="E129">
        <v>47.26</v>
      </c>
      <c r="F129" s="7">
        <f>Tabela110431067323245823232423245232342324235235810679324[[#This Row],[PRICE IN EUR NET]]+G129*E129</f>
        <v>53.592839999999995</v>
      </c>
      <c r="G129" s="10">
        <v>0.13400000000000001</v>
      </c>
      <c r="I129" s="6"/>
      <c r="J129" t="s">
        <v>12</v>
      </c>
    </row>
    <row r="130" spans="1:10" x14ac:dyDescent="0.25">
      <c r="A130">
        <v>1</v>
      </c>
      <c r="B130" t="s">
        <v>218</v>
      </c>
      <c r="C130" t="s">
        <v>196</v>
      </c>
      <c r="D130" s="8">
        <v>230.10299999999998</v>
      </c>
      <c r="E130">
        <v>47.26</v>
      </c>
      <c r="F130" s="7">
        <f>Tabela110431067323245823232423245232342324235235810679324[[#This Row],[PRICE IN EUR NET]]+G130*E130</f>
        <v>53.592839999999995</v>
      </c>
      <c r="G130" s="10">
        <v>0.13400000000000001</v>
      </c>
      <c r="I130" s="6"/>
      <c r="J130" t="s">
        <v>12</v>
      </c>
    </row>
    <row r="131" spans="1:10" x14ac:dyDescent="0.25">
      <c r="A131">
        <v>1</v>
      </c>
      <c r="B131" t="s">
        <v>219</v>
      </c>
      <c r="C131" t="s">
        <v>197</v>
      </c>
      <c r="D131" s="8">
        <v>43.956000000000003</v>
      </c>
      <c r="E131">
        <v>20.99</v>
      </c>
      <c r="F131" s="7">
        <f>Tabela110431067323245823232423245232342324235235810679324[[#This Row],[PRICE IN EUR NET]]+G131*E131</f>
        <v>23.802659999999999</v>
      </c>
      <c r="G131" s="10">
        <v>0.13400000000000001</v>
      </c>
      <c r="I131" s="6"/>
      <c r="J131" t="s">
        <v>12</v>
      </c>
    </row>
    <row r="132" spans="1:10" x14ac:dyDescent="0.25">
      <c r="A132">
        <v>1</v>
      </c>
      <c r="B132" t="s">
        <v>220</v>
      </c>
      <c r="C132" t="s">
        <v>198</v>
      </c>
      <c r="D132" s="8">
        <v>67.266000000000005</v>
      </c>
      <c r="E132">
        <v>47.26</v>
      </c>
      <c r="F132" s="7">
        <f>Tabela110431067323245823232423245232342324235235810679324[[#This Row],[PRICE IN EUR NET]]+G132*E132</f>
        <v>53.592839999999995</v>
      </c>
      <c r="G132" s="10">
        <v>0.13400000000000001</v>
      </c>
      <c r="I132" s="6"/>
      <c r="J132" t="s">
        <v>12</v>
      </c>
    </row>
    <row r="133" spans="1:10" x14ac:dyDescent="0.25">
      <c r="A133">
        <v>1</v>
      </c>
      <c r="B133" t="s">
        <v>221</v>
      </c>
      <c r="C133" t="s">
        <v>199</v>
      </c>
      <c r="D133" s="8">
        <v>978.35400000000004</v>
      </c>
      <c r="E133">
        <v>85.92</v>
      </c>
      <c r="F133" s="7">
        <f>Tabela110431067323245823232423245232342324235235810679324[[#This Row],[PRICE IN EUR NET]]+G133*E133</f>
        <v>97.433279999999996</v>
      </c>
      <c r="G133" s="10">
        <v>0.13400000000000001</v>
      </c>
      <c r="I133" s="6"/>
      <c r="J133" t="s">
        <v>13</v>
      </c>
    </row>
    <row r="134" spans="1:10" x14ac:dyDescent="0.25">
      <c r="A134">
        <v>1</v>
      </c>
      <c r="B134" t="s">
        <v>222</v>
      </c>
      <c r="C134" t="s">
        <v>200</v>
      </c>
      <c r="D134" s="8">
        <v>1166.8320000000001</v>
      </c>
      <c r="E134">
        <v>105.02</v>
      </c>
      <c r="F134" s="7">
        <f>Tabela110431067323245823232423245232342324235235810679324[[#This Row],[PRICE IN EUR NET]]+G134*E134</f>
        <v>119.09268</v>
      </c>
      <c r="G134" s="10">
        <v>0.13400000000000001</v>
      </c>
      <c r="I134" s="6"/>
      <c r="J134" t="s">
        <v>13</v>
      </c>
    </row>
    <row r="135" spans="1:10" x14ac:dyDescent="0.25">
      <c r="A135">
        <v>1</v>
      </c>
      <c r="B135" t="s">
        <v>223</v>
      </c>
      <c r="C135" t="s">
        <v>201</v>
      </c>
      <c r="D135" s="8">
        <v>171.16200000000001</v>
      </c>
      <c r="E135">
        <v>28.64</v>
      </c>
      <c r="F135" s="7">
        <f>Tabela110431067323245823232423245232342324235235810679324[[#This Row],[PRICE IN EUR NET]]+G135*E135</f>
        <v>32.477760000000004</v>
      </c>
      <c r="G135" s="10">
        <v>0.13400000000000001</v>
      </c>
      <c r="I135" s="6"/>
      <c r="J135" t="s">
        <v>13</v>
      </c>
    </row>
    <row r="136" spans="1:10" x14ac:dyDescent="0.25">
      <c r="A136">
        <v>1</v>
      </c>
      <c r="B136" t="s">
        <v>224</v>
      </c>
      <c r="C136" t="s">
        <v>202</v>
      </c>
      <c r="D136" s="8">
        <v>415.584</v>
      </c>
      <c r="E136">
        <v>47.74</v>
      </c>
      <c r="F136" s="7">
        <f>Tabela110431067323245823232423245232342324235235810679324[[#This Row],[PRICE IN EUR NET]]+G136*E136</f>
        <v>54.137160000000002</v>
      </c>
      <c r="G136" s="10">
        <v>0.13400000000000001</v>
      </c>
      <c r="I136" s="6"/>
      <c r="J136" t="s">
        <v>13</v>
      </c>
    </row>
    <row r="137" spans="1:10" x14ac:dyDescent="0.25">
      <c r="A137">
        <v>1</v>
      </c>
      <c r="B137" t="s">
        <v>225</v>
      </c>
      <c r="C137" t="s">
        <v>203</v>
      </c>
      <c r="D137" s="8">
        <v>422.57699999999994</v>
      </c>
      <c r="E137">
        <v>47.74</v>
      </c>
      <c r="F137" s="7">
        <f>Tabela110431067323245823232423245232342324235235810679324[[#This Row],[PRICE IN EUR NET]]+G137*E137</f>
        <v>54.137160000000002</v>
      </c>
      <c r="G137" s="10">
        <v>0.13400000000000001</v>
      </c>
      <c r="I137" s="6"/>
      <c r="J137" t="s">
        <v>13</v>
      </c>
    </row>
    <row r="138" spans="1:10" x14ac:dyDescent="0.25">
      <c r="A138">
        <v>1</v>
      </c>
      <c r="B138" t="s">
        <v>226</v>
      </c>
      <c r="C138" t="s">
        <v>204</v>
      </c>
      <c r="D138" s="8">
        <v>35.298000000000002</v>
      </c>
      <c r="E138">
        <v>9.5500000000000007</v>
      </c>
      <c r="F138" s="7">
        <f>Tabela110431067323245823232423245232342324235235810679324[[#This Row],[PRICE IN EUR NET]]+G138*E138</f>
        <v>10.829700000000001</v>
      </c>
      <c r="G138" s="10">
        <v>0.13400000000000001</v>
      </c>
      <c r="I138" s="6"/>
      <c r="J138" t="s">
        <v>13</v>
      </c>
    </row>
    <row r="139" spans="1:10" x14ac:dyDescent="0.25">
      <c r="A139">
        <v>1</v>
      </c>
      <c r="B139" t="s">
        <v>227</v>
      </c>
      <c r="C139" t="s">
        <v>205</v>
      </c>
      <c r="D139" s="8">
        <v>533.79899999999998</v>
      </c>
      <c r="E139">
        <v>56.22</v>
      </c>
      <c r="F139" s="7">
        <f>Tabela110431067323245823232423245232342324235235810679324[[#This Row],[PRICE IN EUR NET]]+G139*E139</f>
        <v>63.753479999999996</v>
      </c>
      <c r="G139" s="10">
        <v>0.13400000000000001</v>
      </c>
      <c r="I139" s="6"/>
      <c r="J139" t="s">
        <v>13</v>
      </c>
    </row>
    <row r="140" spans="1:10" x14ac:dyDescent="0.25">
      <c r="A140">
        <v>1</v>
      </c>
      <c r="B140" t="s">
        <v>228</v>
      </c>
      <c r="C140" t="s">
        <v>206</v>
      </c>
      <c r="D140" s="8">
        <v>309.024</v>
      </c>
      <c r="E140">
        <v>38.19</v>
      </c>
      <c r="F140" s="7">
        <f>Tabela110431067323245823232423245232342324235235810679324[[#This Row],[PRICE IN EUR NET]]+G140*E140</f>
        <v>43.307459999999999</v>
      </c>
      <c r="G140" s="10">
        <v>0.13400000000000001</v>
      </c>
      <c r="I140" s="6"/>
      <c r="J140" t="s">
        <v>14</v>
      </c>
    </row>
    <row r="141" spans="1:10" x14ac:dyDescent="0.25">
      <c r="A141">
        <v>1</v>
      </c>
      <c r="B141" t="s">
        <v>229</v>
      </c>
      <c r="C141" t="s">
        <v>207</v>
      </c>
      <c r="D141" s="8">
        <v>263.73599999999999</v>
      </c>
      <c r="E141">
        <v>28.64</v>
      </c>
      <c r="F141" s="7">
        <f>Tabela110431067323245823232423245232342324235235810679324[[#This Row],[PRICE IN EUR NET]]+G141*E141</f>
        <v>32.477760000000004</v>
      </c>
      <c r="G141" s="10">
        <v>0.13400000000000001</v>
      </c>
      <c r="I141" s="6"/>
      <c r="J141" t="s">
        <v>14</v>
      </c>
    </row>
    <row r="142" spans="1:10" x14ac:dyDescent="0.25">
      <c r="A142">
        <v>1</v>
      </c>
      <c r="B142" t="s">
        <v>230</v>
      </c>
      <c r="C142" t="s">
        <v>208</v>
      </c>
      <c r="D142" s="8">
        <v>335.66399999999999</v>
      </c>
      <c r="E142">
        <v>38.19</v>
      </c>
      <c r="F142" s="7">
        <f>Tabela110431067323245823232423245232342324235235810679324[[#This Row],[PRICE IN EUR NET]]+G142*E142</f>
        <v>43.307459999999999</v>
      </c>
      <c r="G142" s="10">
        <v>0.13400000000000001</v>
      </c>
      <c r="I142" s="6"/>
      <c r="J142" t="s">
        <v>14</v>
      </c>
    </row>
    <row r="143" spans="1:10" x14ac:dyDescent="0.25">
      <c r="A143">
        <v>1</v>
      </c>
      <c r="B143" t="s">
        <v>231</v>
      </c>
      <c r="C143" t="s">
        <v>209</v>
      </c>
      <c r="D143" s="8">
        <v>335.66399999999999</v>
      </c>
      <c r="E143">
        <v>38.19</v>
      </c>
      <c r="F143" s="7">
        <f>Tabela110431067323245823232423245232342324235235810679324[[#This Row],[PRICE IN EUR NET]]+G143*E143</f>
        <v>43.307459999999999</v>
      </c>
      <c r="G143" s="10">
        <v>0.13400000000000001</v>
      </c>
      <c r="I143" s="6"/>
      <c r="J143" t="s">
        <v>14</v>
      </c>
    </row>
    <row r="144" spans="1:10" x14ac:dyDescent="0.25">
      <c r="A144">
        <v>1</v>
      </c>
      <c r="B144" t="s">
        <v>232</v>
      </c>
      <c r="C144" t="s">
        <v>210</v>
      </c>
      <c r="D144" s="8">
        <v>213.12</v>
      </c>
      <c r="E144">
        <v>28.64</v>
      </c>
      <c r="F144" s="7">
        <f>Tabela110431067323245823232423245232342324235235810679324[[#This Row],[PRICE IN EUR NET]]+G144*E144</f>
        <v>32.477760000000004</v>
      </c>
      <c r="G144" s="10">
        <v>0.13400000000000001</v>
      </c>
      <c r="I144" s="6"/>
      <c r="J144" t="s">
        <v>13</v>
      </c>
    </row>
    <row r="145" spans="1:10" x14ac:dyDescent="0.25">
      <c r="A145">
        <v>1</v>
      </c>
      <c r="B145" t="s">
        <v>233</v>
      </c>
      <c r="C145" t="s">
        <v>211</v>
      </c>
      <c r="D145" s="8">
        <v>272.72699999999998</v>
      </c>
      <c r="E145">
        <v>28.64</v>
      </c>
      <c r="F145" s="7">
        <f>Tabela110431067323245823232423245232342324235235810679324[[#This Row],[PRICE IN EUR NET]]+G145*E145</f>
        <v>32.477760000000004</v>
      </c>
      <c r="G145" s="10">
        <v>0.13400000000000001</v>
      </c>
      <c r="I145" s="6"/>
      <c r="J145" t="s">
        <v>14</v>
      </c>
    </row>
    <row r="146" spans="1:10" x14ac:dyDescent="0.25">
      <c r="A146">
        <v>1</v>
      </c>
      <c r="B146" t="s">
        <v>234</v>
      </c>
      <c r="C146" t="s">
        <v>212</v>
      </c>
      <c r="D146" s="8">
        <v>294.03899999999999</v>
      </c>
      <c r="E146">
        <v>28.64</v>
      </c>
      <c r="F146" s="7">
        <f>Tabela110431067323245823232423245232342324235235810679324[[#This Row],[PRICE IN EUR NET]]+G146*E146</f>
        <v>32.477760000000004</v>
      </c>
      <c r="G146" s="10">
        <v>0.13400000000000001</v>
      </c>
      <c r="I146" s="6"/>
      <c r="J146" t="s">
        <v>14</v>
      </c>
    </row>
    <row r="147" spans="1:10" x14ac:dyDescent="0.25">
      <c r="D147" s="8"/>
      <c r="E147"/>
      <c r="F147" s="7"/>
      <c r="G147" s="10"/>
    </row>
    <row r="148" spans="1:10" x14ac:dyDescent="0.25">
      <c r="A148" s="2" t="s">
        <v>5</v>
      </c>
      <c r="B148" s="2" t="s">
        <v>6</v>
      </c>
      <c r="C148" s="2" t="s">
        <v>7</v>
      </c>
    </row>
    <row r="149" spans="1:10" x14ac:dyDescent="0.25">
      <c r="A149" s="4">
        <f>SUM(Tabela110431067323245823232423245232342324235235810679324[WITH FUEL ADD])</f>
        <v>970.10297999999989</v>
      </c>
      <c r="B149" s="3">
        <v>4.3574000000000002</v>
      </c>
      <c r="C149" s="5">
        <f>A149*B149</f>
        <v>4227.1267250519995</v>
      </c>
    </row>
    <row r="150" spans="1:10" x14ac:dyDescent="0.25">
      <c r="A150" s="4"/>
      <c r="B150" s="3"/>
      <c r="C150" s="5"/>
    </row>
    <row r="151" spans="1:10" x14ac:dyDescent="0.25">
      <c r="A151" s="4"/>
      <c r="B151" s="3"/>
      <c r="C151" s="5"/>
    </row>
    <row r="152" spans="1:10" x14ac:dyDescent="0.25">
      <c r="A152" s="1" t="s">
        <v>236</v>
      </c>
    </row>
    <row r="154" spans="1:10" x14ac:dyDescent="0.25">
      <c r="A154" t="s">
        <v>0</v>
      </c>
      <c r="B154" t="s">
        <v>9</v>
      </c>
      <c r="C154" t="s">
        <v>1</v>
      </c>
      <c r="D154" t="s">
        <v>2</v>
      </c>
      <c r="E154" s="8" t="s">
        <v>3</v>
      </c>
      <c r="F154" t="s">
        <v>8</v>
      </c>
      <c r="G154" t="s">
        <v>4</v>
      </c>
    </row>
    <row r="155" spans="1:10" x14ac:dyDescent="0.25">
      <c r="A155">
        <v>1</v>
      </c>
      <c r="B155" t="s">
        <v>237</v>
      </c>
      <c r="C155" t="s">
        <v>235</v>
      </c>
      <c r="D155" s="8">
        <v>338.99400000000003</v>
      </c>
      <c r="E155">
        <v>38.19</v>
      </c>
      <c r="F155" s="7">
        <f>Tabela110431067323245823232423245232342324235235810675[[#This Row],[PRICE IN EUR NET]]+G155*E155</f>
        <v>43.307459999999999</v>
      </c>
      <c r="G155" s="10">
        <v>0.13400000000000001</v>
      </c>
      <c r="I155" s="6"/>
      <c r="J155" t="s">
        <v>14</v>
      </c>
    </row>
    <row r="156" spans="1:10" x14ac:dyDescent="0.25">
      <c r="B156" s="12"/>
      <c r="D156" s="13"/>
      <c r="E156" s="14"/>
      <c r="F156" s="7"/>
      <c r="G156" s="10"/>
    </row>
    <row r="157" spans="1:10" x14ac:dyDescent="0.25">
      <c r="A157" s="2" t="s">
        <v>5</v>
      </c>
      <c r="B157" s="2" t="s">
        <v>6</v>
      </c>
      <c r="C157" s="2" t="s">
        <v>7</v>
      </c>
    </row>
    <row r="158" spans="1:10" x14ac:dyDescent="0.25">
      <c r="A158" s="4">
        <f>SUM(Tabela110431067323245823232423245232342324235235810675[WITH FUEL ADD])</f>
        <v>43.307459999999999</v>
      </c>
      <c r="B158" s="3">
        <v>4.3747999999999996</v>
      </c>
      <c r="C158" s="5">
        <f>A158*B158</f>
        <v>189.46147600799998</v>
      </c>
    </row>
    <row r="159" spans="1:10" x14ac:dyDescent="0.25">
      <c r="A159" s="4"/>
      <c r="B159" s="3"/>
      <c r="C159" s="5"/>
    </row>
    <row r="160" spans="1:10" x14ac:dyDescent="0.25">
      <c r="A160" s="4"/>
      <c r="B160" s="3"/>
      <c r="C160" s="5"/>
    </row>
    <row r="161" spans="1:3" x14ac:dyDescent="0.25">
      <c r="A161" s="4"/>
      <c r="B161" s="3"/>
      <c r="C161" s="5"/>
    </row>
    <row r="162" spans="1:3" x14ac:dyDescent="0.25">
      <c r="A162" s="4"/>
      <c r="B162" s="3"/>
      <c r="C162" s="5"/>
    </row>
    <row r="163" spans="1:3" x14ac:dyDescent="0.25">
      <c r="A163" s="4"/>
      <c r="B163" s="3"/>
      <c r="C163" s="5"/>
    </row>
    <row r="166" spans="1:3" x14ac:dyDescent="0.25">
      <c r="A166" s="2" t="s">
        <v>10</v>
      </c>
      <c r="C166" s="2" t="s">
        <v>11</v>
      </c>
    </row>
    <row r="167" spans="1:3" x14ac:dyDescent="0.25">
      <c r="A167" s="4">
        <f>SUM(A158,A149,A119,A85,A51,A23)</f>
        <v>6507.2095200000003</v>
      </c>
      <c r="C167" s="9">
        <f>SUM(C158,C149,C119,C85,C51,C23)</f>
        <v>28287.815393124001</v>
      </c>
    </row>
  </sheetData>
  <phoneticPr fontId="12" type="noConversion"/>
  <pageMargins left="0.7" right="0.7" top="0.75" bottom="0.75" header="0.3" footer="0.3"/>
  <pageSetup paperSize="9" scale="30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D3A8741C6874AB8E55E49028FFCE2" ma:contentTypeVersion="10" ma:contentTypeDescription="Utwórz nowy dokument." ma:contentTypeScope="" ma:versionID="61e564abf5a134f9b35c1b81b37a5420">
  <xsd:schema xmlns:xsd="http://www.w3.org/2001/XMLSchema" xmlns:xs="http://www.w3.org/2001/XMLSchema" xmlns:p="http://schemas.microsoft.com/office/2006/metadata/properties" xmlns:ns2="3dd8041d-8bf9-4056-965e-7b7b1de8a1f8" xmlns:ns3="d0465b90-1c67-42b3-a581-55d48c836e47" targetNamespace="http://schemas.microsoft.com/office/2006/metadata/properties" ma:root="true" ma:fieldsID="8fbed8044fa4ff46b644755707d0e5de" ns2:_="" ns3:_="">
    <xsd:import namespace="3dd8041d-8bf9-4056-965e-7b7b1de8a1f8"/>
    <xsd:import namespace="d0465b90-1c67-42b3-a581-55d48c836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041d-8bf9-4056-965e-7b7b1de8a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65b90-1c67-42b3-a581-55d48c836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A5AC79-68A0-427E-BBBD-59A4F8C691AA}"/>
</file>

<file path=customXml/itemProps2.xml><?xml version="1.0" encoding="utf-8"?>
<ds:datastoreItem xmlns:ds="http://schemas.openxmlformats.org/officeDocument/2006/customXml" ds:itemID="{2D13EA0A-5A64-4881-95EB-7F474E7C7E64}"/>
</file>

<file path=customXml/itemProps3.xml><?xml version="1.0" encoding="utf-8"?>
<ds:datastoreItem xmlns:ds="http://schemas.openxmlformats.org/officeDocument/2006/customXml" ds:itemID="{9A4B6EA3-9FE7-470B-8C71-A38835F172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kszurpa</dc:creator>
  <cp:lastModifiedBy>Jan Kowalski</cp:lastModifiedBy>
  <cp:lastPrinted>2021-12-14T13:47:28Z</cp:lastPrinted>
  <dcterms:created xsi:type="dcterms:W3CDTF">2019-05-21T10:43:13Z</dcterms:created>
  <dcterms:modified xsi:type="dcterms:W3CDTF">2024-01-17T10:48:13Z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0x0101004C2D3A8741C6874AB8E55E49028FFCE2</vt:lpwstr>
  </property>
</Properties>
</file>