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8_{2AC0B390-C89E-42AB-8147-3678AF919ADF}" xr6:coauthVersionLast="47" xr6:coauthVersionMax="47" xr10:uidLastSave="{00000000-0000-0000-0000-000000000000}"/>
  <bookViews>
    <workbookView xWindow="-120" yWindow="-120" windowWidth="29040" windowHeight="15840" xr2:uid="{5D1465A8-0E5B-4E11-BE60-1C9967BD3796}"/>
  </bookViews>
  <sheets>
    <sheet name="Arkusz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64" i="1"/>
  <c r="F65" i="1"/>
  <c r="F66" i="1"/>
  <c r="F47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A68" i="1"/>
  <c r="F26" i="1"/>
  <c r="F32" i="1"/>
  <c r="F25" i="1"/>
  <c r="F27" i="1"/>
  <c r="F28" i="1"/>
  <c r="F29" i="1"/>
  <c r="F30" i="1"/>
  <c r="F31" i="1"/>
  <c r="F33" i="1"/>
  <c r="F34" i="1"/>
  <c r="F35" i="1"/>
  <c r="F36" i="1"/>
  <c r="F37" i="1"/>
  <c r="A39" i="1"/>
  <c r="F80" i="1"/>
  <c r="F74" i="1"/>
  <c r="F75" i="1"/>
  <c r="F76" i="1"/>
  <c r="F77" i="1"/>
  <c r="F78" i="1"/>
  <c r="F79" i="1"/>
  <c r="F81" i="1"/>
  <c r="F82" i="1"/>
  <c r="F83" i="1"/>
  <c r="A85" i="1"/>
  <c r="F8" i="1"/>
  <c r="F9" i="1"/>
  <c r="F10" i="1"/>
  <c r="F11" i="1"/>
  <c r="F12" i="1"/>
  <c r="F13" i="1"/>
  <c r="F14" i="1"/>
  <c r="F15" i="1"/>
  <c r="F16" i="1"/>
  <c r="F17" i="1"/>
  <c r="F18" i="1"/>
  <c r="A20" i="1"/>
  <c r="A90" i="1"/>
  <c r="C68" i="1"/>
  <c r="C39" i="1"/>
  <c r="C85" i="1"/>
  <c r="C20" i="1"/>
  <c r="C90" i="1"/>
  <c r="A251" i="1"/>
  <c r="C251" i="1"/>
</calcChain>
</file>

<file path=xl/sharedStrings.xml><?xml version="1.0" encoding="utf-8"?>
<sst xmlns="http://schemas.openxmlformats.org/spreadsheetml/2006/main" count="161" uniqueCount="129">
  <si>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</si>
  <si>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</si>
  <si>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</si>
  <si>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</si>
  <si>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</si>
  <si>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</si>
  <si>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</si>
  <si>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</si>
  <si>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</si>
  <si>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</si>
  <si>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</si>
  <si>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</si>
  <si>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29.04.2024 - 03.05.2024</t>
  </si>
  <si>
    <t>doręczone 29.04.2024</t>
  </si>
  <si>
    <t>ZA/EU-24/00003360</t>
  </si>
  <si>
    <t>ZA/EUI-24/0091777</t>
  </si>
  <si>
    <t>ZA/EUI-24/0091608</t>
  </si>
  <si>
    <t>ZA/EUI-24/0091255,ZA/EUI-24/0087643</t>
  </si>
  <si>
    <t>ZA/EUI-24/0090780</t>
  </si>
  <si>
    <t>Wyd.1037904</t>
  </si>
  <si>
    <t>ZA/EUI-24/0090518</t>
  </si>
  <si>
    <t>ZA/EUI-24/0091588,ZA/EUDR-24/002087</t>
  </si>
  <si>
    <t>ZA/EUI-24/0081502</t>
  </si>
  <si>
    <t>ZA/EU-24/00003247,ZA/EU-24/00003278</t>
  </si>
  <si>
    <t>ZA/EUI-24/0092036,ZA/EUI-24/0089975</t>
  </si>
  <si>
    <t>PL00410009</t>
  </si>
  <si>
    <t>PL00409862</t>
  </si>
  <si>
    <t>PL00409865</t>
  </si>
  <si>
    <t>PL00409977</t>
  </si>
  <si>
    <t>PL00409971</t>
  </si>
  <si>
    <t>PL00409991</t>
  </si>
  <si>
    <t>PL00409969</t>
  </si>
  <si>
    <t>PL00409974</t>
  </si>
  <si>
    <t>PL00409226</t>
  </si>
  <si>
    <t>PL00409967</t>
  </si>
  <si>
    <t>PL00409863</t>
  </si>
  <si>
    <t>PL00410054</t>
  </si>
  <si>
    <t>doręczone 30.04.2024</t>
  </si>
  <si>
    <t>ZA/EUI-24/0090630</t>
  </si>
  <si>
    <t>ZA/EUI-24/0091368</t>
  </si>
  <si>
    <t>ZA/EUI-24/0092615</t>
  </si>
  <si>
    <t>Wyd.1037897</t>
  </si>
  <si>
    <t>ZA/EUI-24/0091467B,ZA/EUI-24/0091467A</t>
  </si>
  <si>
    <t>ZA/EUI-24/0088240,ZA/EU-24/00003011, awizacja 02.0</t>
  </si>
  <si>
    <t>ZA/EUDR-24/002031,ZA/EUDR-24/002030,ZA/EUDR-24/002</t>
  </si>
  <si>
    <t>ZA/EU-24/00003280</t>
  </si>
  <si>
    <t>Wyd.1038276</t>
  </si>
  <si>
    <t>ZA/EUI-24/0091170,ZA/EUDR-24/002060</t>
  </si>
  <si>
    <t>ZA/EUI-24/0084407</t>
  </si>
  <si>
    <t>ZA/EUI-24/0089945</t>
  </si>
  <si>
    <t>ZA/EU-24/00003054,ZA/EU-24/00003345</t>
  </si>
  <si>
    <t>PL00410063</t>
  </si>
  <si>
    <t>PL00410056</t>
  </si>
  <si>
    <t>PL00410106</t>
  </si>
  <si>
    <t>PL00410199</t>
  </si>
  <si>
    <t>PL00410181</t>
  </si>
  <si>
    <t>PL00410049</t>
  </si>
  <si>
    <t>PL00410065</t>
  </si>
  <si>
    <t>PL00410207</t>
  </si>
  <si>
    <t>PL00410067</t>
  </si>
  <si>
    <t>PL00410060</t>
  </si>
  <si>
    <t>PL00410052</t>
  </si>
  <si>
    <t>PL00410198</t>
  </si>
  <si>
    <t>doręczone 02.05.2024</t>
  </si>
  <si>
    <t>ZA/EUI-24/0093719A,ZA/EUI-24/0093719B</t>
  </si>
  <si>
    <t>ZA/EUI-24/0093469</t>
  </si>
  <si>
    <t>ZA/EUI-24/0090423</t>
  </si>
  <si>
    <t>ZA/EUI-24/0093717</t>
  </si>
  <si>
    <t>ZA/EUI-24/0094644B</t>
  </si>
  <si>
    <t>ZA/EUI-24/0094644A</t>
  </si>
  <si>
    <t>ZA/EUI-24/0091350</t>
  </si>
  <si>
    <t>ZA/EUI-24/0093030</t>
  </si>
  <si>
    <t>ZA/EUI-24/0093605</t>
  </si>
  <si>
    <t>ZA/EUI-24/0092789</t>
  </si>
  <si>
    <t>ZA/EUI-24/0092381</t>
  </si>
  <si>
    <t>ZA/EUDR-24/002093,ZA/EUI-24/0094326</t>
  </si>
  <si>
    <t>ZA/EU-24/00003395</t>
  </si>
  <si>
    <t>ZA/EUI-24/0089485</t>
  </si>
  <si>
    <t>ZA/EUI-24/0091462A,ZA/EUI-24/0091462B</t>
  </si>
  <si>
    <t>ZA/EUI-24/0092490</t>
  </si>
  <si>
    <t>ZA/EUI-24/0090465</t>
  </si>
  <si>
    <t>ZA/EUDR-24/001942,ZA/EUI-24/0092935</t>
  </si>
  <si>
    <t>ZA/EU-24/00003291</t>
  </si>
  <si>
    <t>ZA/EUDR-24/001720,ZA/EUDR-24/001974,ZA/EUI-24/0089</t>
  </si>
  <si>
    <t>ZA/EUI-24/0089970</t>
  </si>
  <si>
    <t>ZA/EUI-24/0092904</t>
  </si>
  <si>
    <t>PL00410257</t>
  </si>
  <si>
    <t>PL00410368</t>
  </si>
  <si>
    <t>PL00410369</t>
  </si>
  <si>
    <t>PL00410276</t>
  </si>
  <si>
    <t>PL00410378</t>
  </si>
  <si>
    <t>PL00410403</t>
  </si>
  <si>
    <t>PL00410290</t>
  </si>
  <si>
    <t>PL00410287</t>
  </si>
  <si>
    <t>PL00410338</t>
  </si>
  <si>
    <t>PL00410271</t>
  </si>
  <si>
    <t>PL00410372</t>
  </si>
  <si>
    <t>PL00410261</t>
  </si>
  <si>
    <t>PL00410370</t>
  </si>
  <si>
    <t>PL00410330</t>
  </si>
  <si>
    <t>PL00410170</t>
  </si>
  <si>
    <t>PL00410275</t>
  </si>
  <si>
    <t>PL00410284</t>
  </si>
  <si>
    <t>PL00410167</t>
  </si>
  <si>
    <t>PL00410215</t>
  </si>
  <si>
    <t>PL00410376</t>
  </si>
  <si>
    <t>PL00410286</t>
  </si>
  <si>
    <t>PL00410281</t>
  </si>
  <si>
    <t>doręczone 03.05.2024</t>
  </si>
  <si>
    <t>ZA/EUI-24/0094724</t>
  </si>
  <si>
    <t>ZA/EUI-24/0095244,ZA/EUDR-24/002127</t>
  </si>
  <si>
    <t>ZA/EUI-24/0094841</t>
  </si>
  <si>
    <t>ZA/EU-24/00003422</t>
  </si>
  <si>
    <t>ZA/EUI-24/0092626</t>
  </si>
  <si>
    <t>ZA/EUI-24/0091187</t>
  </si>
  <si>
    <t>ZA/EUI-24/0094756B,ZA/EUI-24/0094756A</t>
  </si>
  <si>
    <t>ZA/EUI-24/0091888</t>
  </si>
  <si>
    <t>ZA/EUDR-24/002044,ZA/EUI-24/0091380B,ZA/EUI-24/009</t>
  </si>
  <si>
    <t>ZA/EUDR-24/002126,ZA/EUDR-24/002103,ZA/EUI-24/0094</t>
  </si>
  <si>
    <t>PL00410437</t>
  </si>
  <si>
    <t>PL00410499</t>
  </si>
  <si>
    <t>PL00410490</t>
  </si>
  <si>
    <t>PL00410496</t>
  </si>
  <si>
    <t>PL00410256</t>
  </si>
  <si>
    <t>PL00410323</t>
  </si>
  <si>
    <t>PL00410508</t>
  </si>
  <si>
    <t>PL00410495</t>
  </si>
  <si>
    <t>PL00410492</t>
  </si>
  <si>
    <t>PL00410509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</si>
</sst>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2" fillId="0" borderId="0"/>
  </cellStyleXfs>
  <cellXfs count="22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0" fontId="4" fillId="0" borderId="0" xfId="0" applyFont="1"/>
    <xf numFmtId="2" fontId="4" fillId="0" borderId="0" xfId="10" applyNumberFormat="1"/>
    <xf numFmtId="0" fontId="7" fillId="0" borderId="0" xfId="9"/>
    <xf numFmtId="2" fontId="7" fillId="0" borderId="0" xfId="9" applyNumberFormat="1"/>
    <xf numFmtId="2" fontId="13" fillId="0" borderId="0" xfId="2" applyNumberFormat="1" applyFont="1" applyAlignment="1">
      <alignment horizontal="right"/>
    </xf>
    <xf numFmtId="16" fontId="2" fillId="0" borderId="0" xfId="0" applyNumberFormat="1" applyFont="1"/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righ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24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44:G66" totalsRowShown="0">
  <autoFilter ref="A44:G66" xr:uid="{FF00F00F-3A06-438B-8C27-21CC27738712}"/>
  <sortState xmlns:xlrd2="http://schemas.microsoft.com/office/spreadsheetml/2017/richdata2" ref="A45:G55">
    <sortCondition ref="C44:C55"/>
  </sortState>
  <tableColumns count="7">
    <tableColumn id="1" xr3:uid="{23CA0931-19EA-4022-A85D-41B7A0D28C1A}" name="MONTH"/>
    <tableColumn id="7" xr3:uid="{3248CB81-C778-47E6-A613-2B39BAC98D52}" name="ZLECENIE" dataDxfId="23" dataCellStyle="Normalny 14"/>
    <tableColumn id="2" xr3:uid="{E09E5A1F-A03D-4AED-B825-8A8DDAC5A357}" name="CMR NUMBER" dataDxfId="22" dataCellStyle="Normalny 15"/>
    <tableColumn id="3" xr3:uid="{6B0FA87A-B129-4FDD-A7A0-D44FB48CA8CB}" name="Total Weight" dataDxfId="21" dataCellStyle="Normalny 15"/>
    <tableColumn id="4" xr3:uid="{25895EC7-1BFF-45AC-81FC-B8BC9BFA1C99}" name="PRICE IN EUR NET" dataDxfId="20" dataCellStyle="Normalny 2"/>
    <tableColumn id="6" xr3:uid="{CB3A7561-2E58-4970-A451-204E25AC249C}" name="WITH FUEL ADD" dataDxfId="19">
      <calculatedColumnFormula>Tabela110431067323245823232423245232342324235235810679[[#This Row],[PRICE IN EUR NET]]+G45*E45</calculatedColumnFormula>
    </tableColumn>
    <tableColumn id="5" xr3:uid="{4B6A1247-087A-4AEC-A04C-DE8D97EE24F5}" name="FUEL ADD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73:G83" totalsRowShown="0">
  <autoFilter ref="A73:G83" xr:uid="{1E8F86E3-B86D-423E-8EF5-97DEDECF2B49}"/>
  <tableColumns count="7">
    <tableColumn id="1" xr3:uid="{0D586682-1E55-4671-8243-4AE4FB31D34C}" name="MONTH"/>
    <tableColumn id="7" xr3:uid="{60056748-9C25-481F-A36A-0E1DB3919DE3}" name="ZLECENIE" dataDxfId="17" dataCellStyle="Normalny 14"/>
    <tableColumn id="2" xr3:uid="{7565674D-C4B7-4CB6-93DC-B21FAE484B38}" name="CMR NUMBER" dataDxfId="16" dataCellStyle="Normalny 14"/>
    <tableColumn id="3" xr3:uid="{45804FBB-87DD-47E4-8510-49DB1A9A1EE7}" name="Total Weight" dataDxfId="15" dataCellStyle="Normalny 15"/>
    <tableColumn id="4" xr3:uid="{5BA32A79-0942-46B4-AA69-9999F941DE37}" name="PRICE IN EUR NET" dataDxfId="14" dataCellStyle="Normalny 2"/>
    <tableColumn id="6" xr3:uid="{415DAA56-4E7F-48AB-AE62-9BA5B5BC7741}" name="WITH FUEL ADD" dataDxfId="13">
      <calculatedColumnFormula>Tabela1104310673232458232324232452323423242352358106793[[#This Row],[PRICE IN EUR NET]]+G74*E74</calculatedColumnFormula>
    </tableColumn>
    <tableColumn id="5" xr3:uid="{8817C261-8DEC-49B2-9738-2152010D9076}" name="FUEL ADD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24:G37" totalsRowShown="0">
  <autoFilter ref="A24:G37" xr:uid="{AB09C13B-D852-45CF-9FB7-ECD052D5385E}"/>
  <tableColumns count="7">
    <tableColumn id="1" xr3:uid="{62555B29-3AEC-4272-975F-0AF3F3EE17DF}" name="MONTH"/>
    <tableColumn id="7" xr3:uid="{8A5AA220-8ED2-477A-A753-00E98D6D35AF}" name="ZLECENIE" dataDxfId="11" dataCellStyle="Normalny 14"/>
    <tableColumn id="2" xr3:uid="{949C5D44-5CCE-47B1-AD34-818F9395F637}" name="CMR NUMBER" dataDxfId="10" dataCellStyle="Normalny 15"/>
    <tableColumn id="3" xr3:uid="{A1AA1BA9-1C7F-4F78-AE08-CB1533C36CE9}" name="Total Weight" dataDxfId="9" dataCellStyle="Normalny 15"/>
    <tableColumn id="4" xr3:uid="{090FE9BD-8BCF-43F0-A6C8-C76C6414055B}" name="PRICE IN EUR NET" dataDxfId="8" dataCellStyle="Normalny 2"/>
    <tableColumn id="6" xr3:uid="{82378B25-A6C3-4436-B740-C52BDD0958DD}" name="WITH FUEL ADD" dataDxfId="7">
      <calculatedColumnFormula>Tabela11043106732324582323242324523234232423523581067[[#This Row],[PRICE IN EUR NET]]+G25*E25</calculatedColumnFormula>
    </tableColumn>
    <tableColumn id="5" xr3:uid="{C3897C57-40D6-4754-B111-59E9EF2898EA}" name="FUEL ADD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G18" totalsRowShown="0">
  <autoFilter ref="A7:G18" xr:uid="{27379047-B784-41DD-A883-45578B962617}"/>
  <tableColumns count="7">
    <tableColumn id="1" xr3:uid="{9280BE26-250D-4B00-8F30-98158D7E6B61}" name="MONTH"/>
    <tableColumn id="7" xr3:uid="{851DFCE5-F6E5-4289-8D95-BD36EE544CEF}" name="ZLECENIE" dataDxfId="5" dataCellStyle="Normalny 14"/>
    <tableColumn id="2" xr3:uid="{C4734666-A33E-4A2B-AC5F-9CC9171DD13C}" name="CMR NUMBER" dataDxfId="4" dataCellStyle="Normalny 15"/>
    <tableColumn id="3" xr3:uid="{4FBD3AA5-E68E-40A6-87A6-C0CBE3751BC8}" name="Total Weight" dataDxfId="3" dataCellStyle="Normalny 15"/>
    <tableColumn id="4" xr3:uid="{43F6ECC0-76CA-429E-BDD0-E4FDECBF20DF}" name="PRICE IN EUR NET" dataDxfId="2" dataCellStyle="Normalny 2"/>
    <tableColumn id="6" xr3:uid="{03C105A1-4305-4736-98AD-78ABAD58B048}" name="WITH FUEL ADD" dataDxfId="1">
      <calculatedColumnFormula>Tabela11043106732324582323242324523234232423523581067932458[[#This Row],[PRICE IN EUR NET]]+G8*E8</calculatedColumnFormula>
    </tableColumn>
    <tableColumn id="5" xr3:uid="{A5863DC9-78AB-4DE2-89C4-2E358A8633C9}" name="FUEL AD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G251"/>
  <sheetViews>
    <sheetView tabSelected="1" zoomScale="85" zoomScaleNormal="85" workbookViewId="0"/>
  </sheetViews>
  <sheetFormatPr defaultRowHeight="15" x14ac:dyDescent="0.25"/>
  <cols>
    <col min="1" max="1" width="20.42578125" customWidth="1"/>
    <col min="2" max="2" width="55.8554687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</cols>
  <sheetData>
    <row r="1" spans="1:7" x14ac:dyDescent="0.25">
      <c r="A1" s="19" t="s">
        <v>12</v>
      </c>
      <c r="D1" s="2"/>
    </row>
    <row r="2" spans="1:7" x14ac:dyDescent="0.25">
      <c r="A2" s="2"/>
      <c r="D2" s="2"/>
    </row>
    <row r="3" spans="1:7" x14ac:dyDescent="0.25">
      <c r="A3" s="2"/>
      <c r="D3" s="2"/>
    </row>
    <row r="4" spans="1:7" x14ac:dyDescent="0.25">
      <c r="A4" s="4"/>
      <c r="B4" s="3"/>
      <c r="C4" s="5"/>
    </row>
    <row r="5" spans="1:7" x14ac:dyDescent="0.25">
      <c r="A5" s="1" t="s">
        <v>13</v>
      </c>
    </row>
    <row r="7" spans="1:7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</row>
    <row r="8" spans="1:7" x14ac:dyDescent="0.25">
      <c r="A8">
        <v>4</v>
      </c>
      <c r="B8" t="s">
        <v>14</v>
      </c>
      <c r="C8" t="s">
        <v>25</v>
      </c>
      <c r="D8" s="7">
        <v>11.988</v>
      </c>
      <c r="E8" s="7">
        <v>9.5500289184499714</v>
      </c>
      <c r="F8" s="6">
        <f>Tabela11043106732324582323242324523234232423523581067932458[[#This Row],[PRICE IN EUR NET]]+G8*E8</f>
        <v>10.925233082706768</v>
      </c>
      <c r="G8" s="9">
        <v>0.14399999999999999</v>
      </c>
    </row>
    <row r="9" spans="1:7" x14ac:dyDescent="0.25">
      <c r="A9">
        <v>4</v>
      </c>
      <c r="B9" t="s">
        <v>15</v>
      </c>
      <c r="C9" t="s">
        <v>26</v>
      </c>
      <c r="D9" s="7">
        <v>56.010599999999997</v>
      </c>
      <c r="E9" s="7">
        <v>19.090803932909196</v>
      </c>
      <c r="F9" s="6">
        <f>Tabela11043106732324582323242324523234232423523581067932458[[#This Row],[PRICE IN EUR NET]]+G9*E9</f>
        <v>21.839879699248122</v>
      </c>
      <c r="G9" s="9">
        <v>0.14399999999999999</v>
      </c>
    </row>
    <row r="10" spans="1:7" x14ac:dyDescent="0.25">
      <c r="A10">
        <v>4</v>
      </c>
      <c r="B10" t="s">
        <v>16</v>
      </c>
      <c r="C10" t="s">
        <v>27</v>
      </c>
      <c r="D10" s="7">
        <v>11.988</v>
      </c>
      <c r="E10" s="7">
        <v>9.5500289184499714</v>
      </c>
      <c r="F10" s="6">
        <f>Tabela11043106732324582323242324523234232423523581067932458[[#This Row],[PRICE IN EUR NET]]+G10*E10</f>
        <v>10.925233082706768</v>
      </c>
      <c r="G10" s="9">
        <v>0.14399999999999999</v>
      </c>
    </row>
    <row r="11" spans="1:7" x14ac:dyDescent="0.25">
      <c r="A11">
        <v>4</v>
      </c>
      <c r="B11" t="s">
        <v>17</v>
      </c>
      <c r="C11" t="s">
        <v>28</v>
      </c>
      <c r="D11" s="7">
        <v>149.38380000000001</v>
      </c>
      <c r="E11" s="7">
        <v>28.640832851359168</v>
      </c>
      <c r="F11" s="6">
        <f>Tabela11043106732324582323242324523234232423523581067932458[[#This Row],[PRICE IN EUR NET]]+G11*E11</f>
        <v>32.76511278195489</v>
      </c>
      <c r="G11" s="9">
        <v>0.14399999999999999</v>
      </c>
    </row>
    <row r="12" spans="1:7" x14ac:dyDescent="0.25">
      <c r="A12">
        <v>4</v>
      </c>
      <c r="B12" t="s">
        <v>18</v>
      </c>
      <c r="C12" t="s">
        <v>29</v>
      </c>
      <c r="D12" s="10">
        <v>2400.7968000000001</v>
      </c>
      <c r="E12" s="7">
        <v>200.49045691150954</v>
      </c>
      <c r="F12" s="6">
        <f>Tabela11043106732324582323242324523234232423523581067932458[[#This Row],[PRICE IN EUR NET]]+G12*E12</f>
        <v>229.36108270676692</v>
      </c>
      <c r="G12" s="9">
        <v>0.14399999999999999</v>
      </c>
    </row>
    <row r="13" spans="1:7" x14ac:dyDescent="0.25">
      <c r="A13">
        <v>4</v>
      </c>
      <c r="B13" t="s">
        <v>19</v>
      </c>
      <c r="C13" t="s">
        <v>30</v>
      </c>
      <c r="D13" s="10">
        <v>95.903999999999996</v>
      </c>
      <c r="E13" s="7">
        <v>9.5500289184499714</v>
      </c>
      <c r="F13" s="6">
        <f>Tabela11043106732324582323242324523234232423523581067932458[[#This Row],[PRICE IN EUR NET]]+G13*E13</f>
        <v>10.925233082706768</v>
      </c>
      <c r="G13" s="9">
        <v>0.14399999999999999</v>
      </c>
    </row>
    <row r="14" spans="1:7" x14ac:dyDescent="0.25">
      <c r="A14">
        <v>4</v>
      </c>
      <c r="B14" t="s">
        <v>20</v>
      </c>
      <c r="C14" t="s">
        <v>31</v>
      </c>
      <c r="D14" s="10">
        <v>899.3664</v>
      </c>
      <c r="E14" s="7">
        <v>78.500867553499134</v>
      </c>
      <c r="F14" s="6">
        <f>Tabela11043106732324582323242324523234232423523581067932458[[#This Row],[PRICE IN EUR NET]]+G14*E14</f>
        <v>89.804992481203016</v>
      </c>
      <c r="G14" s="9">
        <v>0.14399999999999999</v>
      </c>
    </row>
    <row r="15" spans="1:7" x14ac:dyDescent="0.25">
      <c r="A15">
        <v>4</v>
      </c>
      <c r="B15" t="s">
        <v>21</v>
      </c>
      <c r="C15" t="s">
        <v>32</v>
      </c>
      <c r="D15" s="10">
        <v>239.76</v>
      </c>
      <c r="E15" s="7">
        <v>28.640832851359168</v>
      </c>
      <c r="F15" s="6">
        <f>Tabela11043106732324582323242324523234232423523581067932458[[#This Row],[PRICE IN EUR NET]]+G15*E15</f>
        <v>32.76511278195489</v>
      </c>
      <c r="G15" s="9">
        <v>0.14399999999999999</v>
      </c>
    </row>
    <row r="16" spans="1:7" x14ac:dyDescent="0.25">
      <c r="A16">
        <v>4</v>
      </c>
      <c r="B16" t="s">
        <v>22</v>
      </c>
      <c r="C16" t="s">
        <v>33</v>
      </c>
      <c r="D16" s="10">
        <v>335.66399999999999</v>
      </c>
      <c r="E16" s="7">
        <v>38.146905725853095</v>
      </c>
      <c r="F16" s="6">
        <f>Tabela11043106732324582323242324523234232423523581067932458[[#This Row],[PRICE IN EUR NET]]+G16*E16</f>
        <v>43.640060150375938</v>
      </c>
      <c r="G16" s="9">
        <v>0.14399999999999999</v>
      </c>
    </row>
    <row r="17" spans="1:7" x14ac:dyDescent="0.25">
      <c r="A17">
        <v>4</v>
      </c>
      <c r="B17" t="s">
        <v>23</v>
      </c>
      <c r="C17" t="s">
        <v>34</v>
      </c>
      <c r="D17" s="10">
        <v>207.792</v>
      </c>
      <c r="E17" s="7">
        <v>28.640832851359168</v>
      </c>
      <c r="F17" s="6">
        <f>Tabela11043106732324582323242324523234232423523581067932458[[#This Row],[PRICE IN EUR NET]]+G17*E17</f>
        <v>32.76511278195489</v>
      </c>
      <c r="G17" s="9">
        <v>0.14399999999999999</v>
      </c>
    </row>
    <row r="18" spans="1:7" x14ac:dyDescent="0.25">
      <c r="A18">
        <v>4</v>
      </c>
      <c r="B18" t="s">
        <v>24</v>
      </c>
      <c r="C18" t="s">
        <v>35</v>
      </c>
      <c r="D18" s="10">
        <v>386.81279999999998</v>
      </c>
      <c r="E18" s="7">
        <v>38.190861769809146</v>
      </c>
      <c r="F18" s="6">
        <f>Tabela11043106732324582323242324523234232423523581067932458[[#This Row],[PRICE IN EUR NET]]+G18*E18</f>
        <v>43.690345864661666</v>
      </c>
      <c r="G18" s="9">
        <v>0.14399999999999999</v>
      </c>
    </row>
    <row r="19" spans="1:7" x14ac:dyDescent="0.25">
      <c r="A19" s="2" t="s">
        <v>5</v>
      </c>
      <c r="B19" s="2" t="s">
        <v>6</v>
      </c>
      <c r="C19" s="2" t="s">
        <v>7</v>
      </c>
    </row>
    <row r="20" spans="1:7" x14ac:dyDescent="0.25">
      <c r="A20" s="4">
        <f>SUM(Tabela11043106732324582323242324523234232423523581067932458[WITH FUEL ADD])</f>
        <v>559.4073984962406</v>
      </c>
      <c r="B20" s="3">
        <v>4.3224999999999998</v>
      </c>
      <c r="C20" s="5">
        <f>A20*B20</f>
        <v>2418.0384799999997</v>
      </c>
    </row>
    <row r="22" spans="1:7" x14ac:dyDescent="0.25">
      <c r="A22" s="1" t="s">
        <v>37</v>
      </c>
    </row>
    <row r="24" spans="1:7" x14ac:dyDescent="0.25">
      <c r="A24" t="s">
        <v>0</v>
      </c>
      <c r="B24" t="s">
        <v>9</v>
      </c>
      <c r="C24" t="s">
        <v>1</v>
      </c>
      <c r="D24" t="s">
        <v>2</v>
      </c>
      <c r="E24" s="7" t="s">
        <v>3</v>
      </c>
      <c r="F24" t="s">
        <v>8</v>
      </c>
      <c r="G24" t="s">
        <v>4</v>
      </c>
    </row>
    <row r="25" spans="1:7" x14ac:dyDescent="0.25">
      <c r="A25">
        <v>4</v>
      </c>
      <c r="B25" t="s">
        <v>38</v>
      </c>
      <c r="C25" t="s">
        <v>36</v>
      </c>
      <c r="D25" s="7">
        <v>174.22559999999999</v>
      </c>
      <c r="E25" s="11">
        <v>28.640889094697847</v>
      </c>
      <c r="F25" s="6">
        <f>Tabela11043106732324582323242324523234232423523581067[[#This Row],[PRICE IN EUR NET]]+G25*E25</f>
        <v>32.765177124334336</v>
      </c>
      <c r="G25" s="9">
        <v>0.14399999999999999</v>
      </c>
    </row>
    <row r="26" spans="1:7" x14ac:dyDescent="0.25">
      <c r="A26">
        <v>4</v>
      </c>
      <c r="B26" t="s">
        <v>39</v>
      </c>
      <c r="C26" t="s">
        <v>51</v>
      </c>
      <c r="D26" s="7">
        <v>463.53599999999994</v>
      </c>
      <c r="E26" s="18">
        <v>47.740217642972908</v>
      </c>
      <c r="F26" s="6">
        <f>Tabela11043106732324582323242324523234232423523581067[[#This Row],[PRICE IN EUR NET]]+G26*E26</f>
        <v>54.614808983561005</v>
      </c>
      <c r="G26" s="9">
        <v>0.14399999999999999</v>
      </c>
    </row>
    <row r="27" spans="1:7" x14ac:dyDescent="0.25">
      <c r="A27">
        <v>4</v>
      </c>
      <c r="B27" t="s">
        <v>40</v>
      </c>
      <c r="C27" t="s">
        <v>52</v>
      </c>
      <c r="D27" s="7">
        <v>11.988</v>
      </c>
      <c r="E27" s="12">
        <v>9.5508219495253535</v>
      </c>
      <c r="F27" s="6">
        <f>Tabela11043106732324582323242324523234232423523581067[[#This Row],[PRICE IN EUR NET]]+G27*E27</f>
        <v>10.926140310257004</v>
      </c>
      <c r="G27" s="9">
        <v>0.14399999999999999</v>
      </c>
    </row>
    <row r="28" spans="1:7" x14ac:dyDescent="0.25">
      <c r="A28">
        <v>4</v>
      </c>
      <c r="B28" t="s">
        <v>41</v>
      </c>
      <c r="C28" t="s">
        <v>53</v>
      </c>
      <c r="D28" s="7">
        <v>511.488</v>
      </c>
      <c r="E28" s="12">
        <v>53.040055568418616</v>
      </c>
      <c r="F28" s="6">
        <f>Tabela11043106732324582323242324523234232423523581067[[#This Row],[PRICE IN EUR NET]]+G28*E28</f>
        <v>60.677823570270895</v>
      </c>
      <c r="G28" s="9">
        <v>0.14399999999999999</v>
      </c>
    </row>
    <row r="29" spans="1:7" x14ac:dyDescent="0.25">
      <c r="A29">
        <v>4</v>
      </c>
      <c r="B29" t="s">
        <v>42</v>
      </c>
      <c r="C29" t="s">
        <v>54</v>
      </c>
      <c r="D29" s="7">
        <v>412.38720000000001</v>
      </c>
      <c r="E29" s="12">
        <v>47.740217642972908</v>
      </c>
      <c r="F29" s="6">
        <f>Tabela11043106732324582323242324523234232423523581067[[#This Row],[PRICE IN EUR NET]]+G29*E29</f>
        <v>54.614808983561005</v>
      </c>
      <c r="G29" s="9">
        <v>0.14399999999999999</v>
      </c>
    </row>
    <row r="30" spans="1:7" x14ac:dyDescent="0.25">
      <c r="A30">
        <v>4</v>
      </c>
      <c r="B30" t="s">
        <v>43</v>
      </c>
      <c r="C30" t="s">
        <v>55</v>
      </c>
      <c r="D30" s="7">
        <v>3475.9872</v>
      </c>
      <c r="E30" s="12">
        <v>262.54920120398242</v>
      </c>
      <c r="F30" s="6">
        <f>Tabela11043106732324582323242324523234232423523581067[[#This Row],[PRICE IN EUR NET]]+G30*E30</f>
        <v>300.35628617735586</v>
      </c>
      <c r="G30" s="9">
        <v>0.14399999999999999</v>
      </c>
    </row>
    <row r="31" spans="1:7" x14ac:dyDescent="0.25">
      <c r="A31">
        <v>4</v>
      </c>
      <c r="B31" t="s">
        <v>44</v>
      </c>
      <c r="C31" t="s">
        <v>56</v>
      </c>
      <c r="D31" s="7">
        <v>338.86080000000004</v>
      </c>
      <c r="E31" s="15">
        <v>47.740217642972908</v>
      </c>
      <c r="F31" s="6">
        <f>Tabela11043106732324582323242324523234232423523581067[[#This Row],[PRICE IN EUR NET]]+G31*E31</f>
        <v>54.614808983561005</v>
      </c>
      <c r="G31" s="9">
        <v>0.14399999999999999</v>
      </c>
    </row>
    <row r="32" spans="1:7" x14ac:dyDescent="0.25">
      <c r="A32">
        <v>4</v>
      </c>
      <c r="B32" t="s">
        <v>45</v>
      </c>
      <c r="C32" t="s">
        <v>57</v>
      </c>
      <c r="D32" s="7">
        <v>57.941999999999993</v>
      </c>
      <c r="E32" s="12">
        <v>22.280620514007872</v>
      </c>
      <c r="F32" s="6">
        <f>Tabela11043106732324582323242324523234232423523581067[[#This Row],[PRICE IN EUR NET]]+G32*E32</f>
        <v>25.489029868025007</v>
      </c>
      <c r="G32" s="9">
        <v>0.14399999999999999</v>
      </c>
    </row>
    <row r="33" spans="1:7" x14ac:dyDescent="0.25">
      <c r="A33">
        <v>4</v>
      </c>
      <c r="B33" t="s">
        <v>46</v>
      </c>
      <c r="C33" t="s">
        <v>58</v>
      </c>
      <c r="D33" s="7">
        <v>383.61599999999999</v>
      </c>
      <c r="E33" s="12">
        <v>38.189395693447558</v>
      </c>
      <c r="F33" s="6">
        <f>Tabela11043106732324582323242324523234232423523581067[[#This Row],[PRICE IN EUR NET]]+G33*E33</f>
        <v>43.688668673304008</v>
      </c>
      <c r="G33" s="9">
        <v>0.14399999999999999</v>
      </c>
    </row>
    <row r="34" spans="1:7" x14ac:dyDescent="0.25">
      <c r="A34">
        <v>4</v>
      </c>
      <c r="B34" t="s">
        <v>47</v>
      </c>
      <c r="C34" t="s">
        <v>59</v>
      </c>
      <c r="D34" s="7">
        <v>159.84</v>
      </c>
      <c r="E34" s="12">
        <v>28.640889094697847</v>
      </c>
      <c r="F34" s="6">
        <f>Tabela11043106732324582323242324523234232423523581067[[#This Row],[PRICE IN EUR NET]]+G34*E34</f>
        <v>32.765177124334336</v>
      </c>
      <c r="G34" s="9">
        <v>0.14399999999999999</v>
      </c>
    </row>
    <row r="35" spans="1:7" x14ac:dyDescent="0.25">
      <c r="A35">
        <v>4</v>
      </c>
      <c r="B35" t="s">
        <v>48</v>
      </c>
      <c r="C35" t="s">
        <v>60</v>
      </c>
      <c r="D35" s="7">
        <v>632.96640000000002</v>
      </c>
      <c r="E35" s="12">
        <v>58.339893493864324</v>
      </c>
      <c r="F35" s="6">
        <f>Tabela11043106732324582323242324523234232423523581067[[#This Row],[PRICE IN EUR NET]]+G35*E35</f>
        <v>66.740838156980786</v>
      </c>
      <c r="G35" s="9">
        <v>0.14399999999999999</v>
      </c>
    </row>
    <row r="36" spans="1:7" x14ac:dyDescent="0.25">
      <c r="A36">
        <v>4</v>
      </c>
      <c r="B36" t="s">
        <v>49</v>
      </c>
      <c r="C36" t="s">
        <v>61</v>
      </c>
      <c r="D36" s="10">
        <v>383.61599999999999</v>
      </c>
      <c r="E36" s="12">
        <v>38.189395693447558</v>
      </c>
      <c r="F36" s="6">
        <f>Tabela11043106732324582323242324523234232423523581067[[#This Row],[PRICE IN EUR NET]]+G36*E36</f>
        <v>43.688668673304008</v>
      </c>
      <c r="G36" s="9">
        <v>0.14399999999999999</v>
      </c>
    </row>
    <row r="37" spans="1:7" x14ac:dyDescent="0.25">
      <c r="A37">
        <v>4</v>
      </c>
      <c r="B37" t="s">
        <v>50</v>
      </c>
      <c r="C37" t="s">
        <v>62</v>
      </c>
      <c r="D37" s="10">
        <v>1982.0160000000001</v>
      </c>
      <c r="E37" s="12">
        <v>157.52952072238944</v>
      </c>
      <c r="F37" s="6">
        <f>Tabela11043106732324582323242324523234232423523581067[[#This Row],[PRICE IN EUR NET]]+G37*E37</f>
        <v>180.21377170641352</v>
      </c>
      <c r="G37" s="9">
        <v>0.14399999999999999</v>
      </c>
    </row>
    <row r="38" spans="1:7" x14ac:dyDescent="0.25">
      <c r="A38" s="2" t="s">
        <v>5</v>
      </c>
      <c r="B38" s="2" t="s">
        <v>6</v>
      </c>
      <c r="C38" s="2" t="s">
        <v>7</v>
      </c>
      <c r="F38" s="7"/>
    </row>
    <row r="39" spans="1:7" x14ac:dyDescent="0.25">
      <c r="A39" s="4">
        <f>SUM(Tabela11043106732324582323242324523234232423523581067[WITH FUEL ADD])</f>
        <v>961.15600833526287</v>
      </c>
      <c r="B39" s="3">
        <v>4.319</v>
      </c>
      <c r="C39" s="5">
        <f>A39*B39</f>
        <v>4151.2328000000007</v>
      </c>
    </row>
    <row r="42" spans="1:7" x14ac:dyDescent="0.25">
      <c r="A42" s="1" t="s">
        <v>63</v>
      </c>
    </row>
    <row r="44" spans="1:7" x14ac:dyDescent="0.25">
      <c r="A44" t="s">
        <v>0</v>
      </c>
      <c r="B44" t="s">
        <v>9</v>
      </c>
      <c r="C44" t="s">
        <v>1</v>
      </c>
      <c r="D44" t="s">
        <v>2</v>
      </c>
      <c r="E44" s="7" t="s">
        <v>3</v>
      </c>
      <c r="F44" t="s">
        <v>8</v>
      </c>
      <c r="G44" t="s">
        <v>4</v>
      </c>
    </row>
    <row r="45" spans="1:7" x14ac:dyDescent="0.25">
      <c r="A45">
        <v>5</v>
      </c>
      <c r="B45" t="s">
        <v>64</v>
      </c>
      <c r="C45" t="s">
        <v>86</v>
      </c>
      <c r="D45" s="7">
        <v>231.76799999999997</v>
      </c>
      <c r="E45" s="11">
        <v>42.959294656700528</v>
      </c>
      <c r="F45" s="6">
        <f>Tabela110431067323245823232423245232342324235235810679[[#This Row],[PRICE IN EUR NET]]+G45*E45</f>
        <v>49.145433087265403</v>
      </c>
      <c r="G45" s="9">
        <v>0.14399999999999999</v>
      </c>
    </row>
    <row r="46" spans="1:7" x14ac:dyDescent="0.25">
      <c r="A46">
        <v>5</v>
      </c>
      <c r="B46" t="s">
        <v>65</v>
      </c>
      <c r="C46" t="s">
        <v>87</v>
      </c>
      <c r="D46" s="7">
        <v>1011.7872000000001</v>
      </c>
      <c r="E46" s="11">
        <v>93.879156735241708</v>
      </c>
      <c r="F46" s="6">
        <f>Tabela110431067323245823232423245232342324235235810679[[#This Row],[PRICE IN EUR NET]]+G46*E46</f>
        <v>107.3977553051165</v>
      </c>
      <c r="G46" s="9">
        <v>0.14399999999999999</v>
      </c>
    </row>
    <row r="47" spans="1:7" x14ac:dyDescent="0.25">
      <c r="A47">
        <v>5</v>
      </c>
      <c r="B47" t="s">
        <v>66</v>
      </c>
      <c r="C47" t="s">
        <v>88</v>
      </c>
      <c r="D47" s="10">
        <v>191.80799999999999</v>
      </c>
      <c r="E47" s="12">
        <v>28.639529771133688</v>
      </c>
      <c r="F47" s="6">
        <f>Tabela110431067323245823232423245232342324235235810679[[#This Row],[PRICE IN EUR NET]]+G47*E47</f>
        <v>32.763622058176935</v>
      </c>
      <c r="G47" s="9">
        <v>0.14399999999999999</v>
      </c>
    </row>
    <row r="48" spans="1:7" x14ac:dyDescent="0.25">
      <c r="A48">
        <v>5</v>
      </c>
      <c r="B48" t="s">
        <v>67</v>
      </c>
      <c r="C48" t="s">
        <v>89</v>
      </c>
      <c r="D48" s="10">
        <v>332.46719999999999</v>
      </c>
      <c r="E48" s="12">
        <v>47.740263346678084</v>
      </c>
      <c r="F48" s="6">
        <f>Tabela110431067323245823232423245232342324235235810679[[#This Row],[PRICE IN EUR NET]]+G48*E48</f>
        <v>54.614861268599725</v>
      </c>
      <c r="G48" s="9">
        <v>0.14399999999999999</v>
      </c>
    </row>
    <row r="49" spans="1:7" x14ac:dyDescent="0.25">
      <c r="A49">
        <v>5</v>
      </c>
      <c r="B49" t="s">
        <v>68</v>
      </c>
      <c r="C49" t="s">
        <v>90</v>
      </c>
      <c r="D49" s="7">
        <v>575.42399999999998</v>
      </c>
      <c r="E49" s="11">
        <v>53.039594566449907</v>
      </c>
      <c r="F49" s="6">
        <f>Tabela110431067323245823232423245232342324235235810679[[#This Row],[PRICE IN EUR NET]]+G49*E49</f>
        <v>60.677296184018694</v>
      </c>
      <c r="G49" s="9">
        <v>0.14399999999999999</v>
      </c>
    </row>
    <row r="50" spans="1:7" x14ac:dyDescent="0.25">
      <c r="A50">
        <v>5</v>
      </c>
      <c r="B50" t="s">
        <v>69</v>
      </c>
      <c r="C50" t="s">
        <v>91</v>
      </c>
      <c r="D50" s="10">
        <v>335.66399999999999</v>
      </c>
      <c r="E50" s="17">
        <v>38.189896558905886</v>
      </c>
      <c r="F50" s="6">
        <f>Tabela110431067323245823232423245232342324235235810679[[#This Row],[PRICE IN EUR NET]]+G50*E50</f>
        <v>43.68924166338833</v>
      </c>
      <c r="G50" s="9">
        <v>0.14399999999999999</v>
      </c>
    </row>
    <row r="51" spans="1:7" x14ac:dyDescent="0.25">
      <c r="A51">
        <v>5</v>
      </c>
      <c r="B51" t="s">
        <v>70</v>
      </c>
      <c r="C51" t="s">
        <v>92</v>
      </c>
      <c r="D51" s="10">
        <v>11.988</v>
      </c>
      <c r="E51" s="17">
        <v>9.5503667877721998</v>
      </c>
      <c r="F51" s="6">
        <f>Tabela110431067323245823232423245232342324235235810679[[#This Row],[PRICE IN EUR NET]]+G51*E51</f>
        <v>10.925619605211397</v>
      </c>
      <c r="G51" s="9">
        <v>0.14399999999999999</v>
      </c>
    </row>
    <row r="52" spans="1:7" x14ac:dyDescent="0.25">
      <c r="A52">
        <v>5</v>
      </c>
      <c r="B52" t="s">
        <v>71</v>
      </c>
      <c r="C52" t="s">
        <v>93</v>
      </c>
      <c r="D52" s="7">
        <v>501.89760000000001</v>
      </c>
      <c r="E52" s="17">
        <v>56.219193298313009</v>
      </c>
      <c r="F52" s="6">
        <f>Tabela110431067323245823232423245232342324235235810679[[#This Row],[PRICE IN EUR NET]]+G52*E52</f>
        <v>64.314757133270078</v>
      </c>
      <c r="G52" s="9">
        <v>0.14399999999999999</v>
      </c>
    </row>
    <row r="53" spans="1:7" x14ac:dyDescent="0.25">
      <c r="A53">
        <v>5</v>
      </c>
      <c r="B53" t="s">
        <v>72</v>
      </c>
      <c r="C53" t="s">
        <v>94</v>
      </c>
      <c r="D53" s="10">
        <v>375.09120000000001</v>
      </c>
      <c r="E53" s="17">
        <v>38.189896558905886</v>
      </c>
      <c r="F53" s="6">
        <f>Tabela110431067323245823232423245232342324235235810679[[#This Row],[PRICE IN EUR NET]]+G53*E53</f>
        <v>43.68924166338833</v>
      </c>
      <c r="G53" s="9">
        <v>0.14399999999999999</v>
      </c>
    </row>
    <row r="54" spans="1:7" x14ac:dyDescent="0.25">
      <c r="A54">
        <v>5</v>
      </c>
      <c r="B54" t="s">
        <v>73</v>
      </c>
      <c r="C54" t="s">
        <v>95</v>
      </c>
      <c r="D54" s="10">
        <v>116.6832</v>
      </c>
      <c r="E54" s="17">
        <v>28.639529771133688</v>
      </c>
      <c r="F54" s="6">
        <f>Tabela110431067323245823232423245232342324235235810679[[#This Row],[PRICE IN EUR NET]]+G54*E54</f>
        <v>32.763622058176935</v>
      </c>
      <c r="G54" s="9">
        <v>0.14399999999999999</v>
      </c>
    </row>
    <row r="55" spans="1:7" x14ac:dyDescent="0.25">
      <c r="A55">
        <v>5</v>
      </c>
      <c r="B55" t="s">
        <v>74</v>
      </c>
      <c r="C55" t="s">
        <v>96</v>
      </c>
      <c r="D55" s="10">
        <v>3199.5971999999997</v>
      </c>
      <c r="E55" s="17">
        <v>243.44988776525582</v>
      </c>
      <c r="F55" s="6">
        <f>Tabela110431067323245823232423245232342324235235810679[[#This Row],[PRICE IN EUR NET]]+G55*E55</f>
        <v>278.50667160345267</v>
      </c>
      <c r="G55" s="9">
        <v>0.14399999999999999</v>
      </c>
    </row>
    <row r="56" spans="1:7" x14ac:dyDescent="0.25">
      <c r="A56">
        <v>5</v>
      </c>
      <c r="B56" t="s">
        <v>75</v>
      </c>
      <c r="C56" t="s">
        <v>97</v>
      </c>
      <c r="D56" s="10">
        <v>139.0608</v>
      </c>
      <c r="E56" s="17">
        <v>28.639529771133688</v>
      </c>
      <c r="F56" s="6">
        <f>Tabela110431067323245823232423245232342324235235810679[[#This Row],[PRICE IN EUR NET]]+G56*E56</f>
        <v>32.763622058176935</v>
      </c>
      <c r="G56" s="9">
        <v>0.14399999999999999</v>
      </c>
    </row>
    <row r="57" spans="1:7" x14ac:dyDescent="0.25">
      <c r="A57">
        <v>5</v>
      </c>
      <c r="B57" t="s">
        <v>76</v>
      </c>
      <c r="C57" t="s">
        <v>98</v>
      </c>
      <c r="D57" s="10">
        <v>193.40639999999999</v>
      </c>
      <c r="E57" s="17">
        <v>28.639529771133688</v>
      </c>
      <c r="F57" s="6">
        <f>Tabela110431067323245823232423245232342324235235810679[[#This Row],[PRICE IN EUR NET]]+G57*E57</f>
        <v>32.763622058176935</v>
      </c>
      <c r="G57" s="9">
        <v>0.14399999999999999</v>
      </c>
    </row>
    <row r="58" spans="1:7" x14ac:dyDescent="0.25">
      <c r="A58">
        <v>5</v>
      </c>
      <c r="B58" t="s">
        <v>77</v>
      </c>
      <c r="C58" t="s">
        <v>99</v>
      </c>
      <c r="D58" s="10">
        <v>852.48</v>
      </c>
      <c r="E58" s="17">
        <v>92.819290491287347</v>
      </c>
      <c r="F58" s="6">
        <f>Tabela110431067323245823232423245232342324235235810679[[#This Row],[PRICE IN EUR NET]]+G58*E58</f>
        <v>106.18526832203273</v>
      </c>
      <c r="G58" s="9">
        <v>0.14399999999999999</v>
      </c>
    </row>
    <row r="59" spans="1:7" x14ac:dyDescent="0.25">
      <c r="A59">
        <v>5</v>
      </c>
      <c r="B59" t="s">
        <v>78</v>
      </c>
      <c r="C59" t="s">
        <v>100</v>
      </c>
      <c r="D59" s="10">
        <v>887.64480000000003</v>
      </c>
      <c r="E59" s="12">
        <v>92.819290491287347</v>
      </c>
      <c r="F59" s="6">
        <f>Tabela110431067323245823232423245232342324235235810679[[#This Row],[PRICE IN EUR NET]]+G59*E59</f>
        <v>106.18526832203273</v>
      </c>
      <c r="G59" s="9">
        <v>0.14399999999999999</v>
      </c>
    </row>
    <row r="60" spans="1:7" x14ac:dyDescent="0.25">
      <c r="A60">
        <v>5</v>
      </c>
      <c r="B60" t="s">
        <v>79</v>
      </c>
      <c r="C60" t="s">
        <v>101</v>
      </c>
      <c r="D60" s="10">
        <v>639.36</v>
      </c>
      <c r="E60" s="12">
        <v>66.829426330039581</v>
      </c>
      <c r="F60" s="6">
        <f>Tabela110431067323245823232423245232342324235235810679[[#This Row],[PRICE IN EUR NET]]+G60*E60</f>
        <v>76.452863721565279</v>
      </c>
      <c r="G60" s="9">
        <v>0.14399999999999999</v>
      </c>
    </row>
    <row r="61" spans="1:7" x14ac:dyDescent="0.25">
      <c r="A61">
        <v>5</v>
      </c>
      <c r="B61" t="s">
        <v>80</v>
      </c>
      <c r="C61" t="s">
        <v>102</v>
      </c>
      <c r="D61" s="10">
        <v>441.15839999999997</v>
      </c>
      <c r="E61" s="12">
        <v>47.740263346678084</v>
      </c>
      <c r="F61" s="6">
        <f>Tabela110431067323245823232423245232342324235235810679[[#This Row],[PRICE IN EUR NET]]+G61*E61</f>
        <v>54.614861268599725</v>
      </c>
      <c r="G61" s="9">
        <v>0.14399999999999999</v>
      </c>
    </row>
    <row r="62" spans="1:7" x14ac:dyDescent="0.25">
      <c r="A62">
        <v>5</v>
      </c>
      <c r="B62" t="s">
        <v>81</v>
      </c>
      <c r="C62" t="s">
        <v>103</v>
      </c>
      <c r="D62" s="10">
        <v>226.97280000000001</v>
      </c>
      <c r="E62" s="12">
        <v>42.959294656700528</v>
      </c>
      <c r="F62" s="6">
        <f>Tabela110431067323245823232423245232342324235235810679[[#This Row],[PRICE IN EUR NET]]+G62*E62</f>
        <v>49.145433087265403</v>
      </c>
      <c r="G62" s="9">
        <v>0.14399999999999999</v>
      </c>
    </row>
    <row r="63" spans="1:7" x14ac:dyDescent="0.25">
      <c r="A63">
        <v>5</v>
      </c>
      <c r="B63" t="s">
        <v>82</v>
      </c>
      <c r="C63" t="s">
        <v>104</v>
      </c>
      <c r="D63" s="20">
        <v>505.09439999999995</v>
      </c>
      <c r="E63" s="21">
        <v>79.179876426075495</v>
      </c>
      <c r="F63" s="6">
        <f>Tabela110431067323245823232423245232342324235235810679[[#This Row],[PRICE IN EUR NET]]+G63*E63</f>
        <v>90.581778631430367</v>
      </c>
      <c r="G63" s="9">
        <v>0.14399999999999999</v>
      </c>
    </row>
    <row r="64" spans="1:7" x14ac:dyDescent="0.25">
      <c r="A64">
        <v>5</v>
      </c>
      <c r="B64" t="s">
        <v>83</v>
      </c>
      <c r="C64" t="s">
        <v>105</v>
      </c>
      <c r="D64" s="20">
        <v>1406.5920000000001</v>
      </c>
      <c r="E64" s="21">
        <v>124.11079999074354</v>
      </c>
      <c r="F64" s="6">
        <f>Tabela110431067323245823232423245232342324235235810679[[#This Row],[PRICE IN EUR NET]]+G64*E64</f>
        <v>141.98275518941063</v>
      </c>
      <c r="G64" s="9">
        <v>0.14399999999999999</v>
      </c>
    </row>
    <row r="65" spans="1:7" x14ac:dyDescent="0.25">
      <c r="A65">
        <v>5</v>
      </c>
      <c r="B65" t="s">
        <v>84</v>
      </c>
      <c r="C65" t="s">
        <v>106</v>
      </c>
      <c r="D65" s="20">
        <v>383.61599999999999</v>
      </c>
      <c r="E65" s="21">
        <v>38.189896558905886</v>
      </c>
      <c r="F65" s="6">
        <f>Tabela110431067323245823232423245232342324235235810679[[#This Row],[PRICE IN EUR NET]]+G65*E65</f>
        <v>43.68924166338833</v>
      </c>
      <c r="G65" s="9">
        <v>0.14399999999999999</v>
      </c>
    </row>
    <row r="66" spans="1:7" x14ac:dyDescent="0.25">
      <c r="A66">
        <v>5</v>
      </c>
      <c r="B66" t="s">
        <v>85</v>
      </c>
      <c r="C66" t="s">
        <v>107</v>
      </c>
      <c r="D66" s="20">
        <v>196.60320000000002</v>
      </c>
      <c r="E66" s="21">
        <v>28.639529771133688</v>
      </c>
      <c r="F66" s="6">
        <f>Tabela110431067323245823232423245232342324235235810679[[#This Row],[PRICE IN EUR NET]]+G66*E66</f>
        <v>32.763622058176935</v>
      </c>
      <c r="G66" s="9">
        <v>0.14399999999999999</v>
      </c>
    </row>
    <row r="67" spans="1:7" x14ac:dyDescent="0.25">
      <c r="A67" s="2" t="s">
        <v>5</v>
      </c>
      <c r="B67" s="2" t="s">
        <v>6</v>
      </c>
      <c r="C67" s="2" t="s">
        <v>7</v>
      </c>
    </row>
    <row r="68" spans="1:7" x14ac:dyDescent="0.25">
      <c r="A68" s="4">
        <f>SUM(Tabela110431067323245823232423245232342324235235810679[WITH FUEL ADD])</f>
        <v>1545.6164580103211</v>
      </c>
      <c r="B68" s="3">
        <v>4.3212999999999999</v>
      </c>
      <c r="C68" s="5">
        <f>A68*B68</f>
        <v>6679.0724000000009</v>
      </c>
    </row>
    <row r="70" spans="1:7" x14ac:dyDescent="0.25">
      <c r="A70" s="4"/>
      <c r="B70" s="3"/>
      <c r="C70" s="5"/>
    </row>
    <row r="71" spans="1:7" x14ac:dyDescent="0.25">
      <c r="A71" s="1" t="s">
        <v>108</v>
      </c>
    </row>
    <row r="73" spans="1:7" x14ac:dyDescent="0.25">
      <c r="A73" t="s">
        <v>0</v>
      </c>
      <c r="B73" t="s">
        <v>9</v>
      </c>
      <c r="C73" t="s">
        <v>1</v>
      </c>
      <c r="D73" t="s">
        <v>2</v>
      </c>
      <c r="E73" s="7" t="s">
        <v>3</v>
      </c>
      <c r="F73" t="s">
        <v>8</v>
      </c>
      <c r="G73" t="s">
        <v>4</v>
      </c>
    </row>
    <row r="74" spans="1:7" x14ac:dyDescent="0.25">
      <c r="A74">
        <v>5</v>
      </c>
      <c r="B74" t="s">
        <v>109</v>
      </c>
      <c r="C74" t="s">
        <v>119</v>
      </c>
      <c r="D74" s="7">
        <v>294.10559999999998</v>
      </c>
      <c r="E74" s="11">
        <v>28.64067585347275</v>
      </c>
      <c r="F74" s="6">
        <f>Tabela1104310673232458232324232452323423242352358106793[[#This Row],[PRICE IN EUR NET]]+G74*E74</f>
        <v>32.764933176372828</v>
      </c>
      <c r="G74" s="9">
        <v>0.14399999999999999</v>
      </c>
    </row>
    <row r="75" spans="1:7" x14ac:dyDescent="0.25">
      <c r="A75">
        <v>5</v>
      </c>
      <c r="B75" t="s">
        <v>110</v>
      </c>
      <c r="C75" t="s">
        <v>120</v>
      </c>
      <c r="D75" s="7">
        <v>147.05279999999999</v>
      </c>
      <c r="E75" s="11">
        <v>28.64067585347275</v>
      </c>
      <c r="F75" s="6">
        <f>Tabela1104310673232458232324232452323423242352358106793[[#This Row],[PRICE IN EUR NET]]+G75*E75</f>
        <v>32.764933176372828</v>
      </c>
      <c r="G75" s="9">
        <v>0.14399999999999999</v>
      </c>
    </row>
    <row r="76" spans="1:7" x14ac:dyDescent="0.25">
      <c r="A76">
        <v>5</v>
      </c>
      <c r="B76" t="s">
        <v>111</v>
      </c>
      <c r="C76" t="s">
        <v>121</v>
      </c>
      <c r="D76" s="7">
        <v>527.47199999999998</v>
      </c>
      <c r="E76" s="11">
        <v>62.059414167993907</v>
      </c>
      <c r="F76" s="6">
        <f>Tabela1104310673232458232324232452323423242352358106793[[#This Row],[PRICE IN EUR NET]]+G76*E76</f>
        <v>70.995969808185023</v>
      </c>
      <c r="G76" s="9">
        <v>0.14399999999999999</v>
      </c>
    </row>
    <row r="77" spans="1:7" x14ac:dyDescent="0.25">
      <c r="A77">
        <v>5</v>
      </c>
      <c r="B77" t="s">
        <v>112</v>
      </c>
      <c r="C77" t="s">
        <v>122</v>
      </c>
      <c r="D77" s="7">
        <v>35.298000000000002</v>
      </c>
      <c r="E77" s="11">
        <v>9.5492001938923892</v>
      </c>
      <c r="F77" s="6">
        <f>Tabela1104310673232458232324232452323423242352358106793[[#This Row],[PRICE IN EUR NET]]+G77*E77</f>
        <v>10.924285021812892</v>
      </c>
      <c r="G77" s="9">
        <v>0.14399999999999999</v>
      </c>
    </row>
    <row r="78" spans="1:7" x14ac:dyDescent="0.25">
      <c r="A78">
        <v>5</v>
      </c>
      <c r="B78" t="s">
        <v>113</v>
      </c>
      <c r="C78" t="s">
        <v>123</v>
      </c>
      <c r="D78" s="7">
        <v>313.28640000000001</v>
      </c>
      <c r="E78" s="12">
        <v>47.739076241257528</v>
      </c>
      <c r="F78" s="6">
        <f>Tabela1104310673232458232324232452323423242352358106793[[#This Row],[PRICE IN EUR NET]]+G78*E78</f>
        <v>54.613503219998613</v>
      </c>
      <c r="G78" s="9">
        <v>0.14399999999999999</v>
      </c>
    </row>
    <row r="79" spans="1:7" x14ac:dyDescent="0.25">
      <c r="A79">
        <v>5</v>
      </c>
      <c r="B79" t="s">
        <v>114</v>
      </c>
      <c r="C79" t="s">
        <v>124</v>
      </c>
      <c r="D79" s="7">
        <v>586.61279999999999</v>
      </c>
      <c r="E79" s="12">
        <v>62.059414167993907</v>
      </c>
      <c r="F79" s="6">
        <f>Tabela1104310673232458232324232452323423242352358106793[[#This Row],[PRICE IN EUR NET]]+G79*E79</f>
        <v>70.995969808185023</v>
      </c>
      <c r="G79" s="9">
        <v>0.14399999999999999</v>
      </c>
    </row>
    <row r="80" spans="1:7" x14ac:dyDescent="0.25">
      <c r="A80">
        <v>5</v>
      </c>
      <c r="B80" t="s">
        <v>115</v>
      </c>
      <c r="C80" t="s">
        <v>125</v>
      </c>
      <c r="D80" s="10">
        <v>615.38400000000001</v>
      </c>
      <c r="E80" s="12">
        <v>66.830551900837889</v>
      </c>
      <c r="F80" s="6">
        <f>Tabela1104310673232458232324232452323423242352358106793[[#This Row],[PRICE IN EUR NET]]+G80*E80</f>
        <v>76.454151374558549</v>
      </c>
      <c r="G80" s="9">
        <v>0.14399999999999999</v>
      </c>
    </row>
    <row r="81" spans="1:7" x14ac:dyDescent="0.25">
      <c r="A81">
        <v>5</v>
      </c>
      <c r="B81" t="s">
        <v>116</v>
      </c>
      <c r="C81" t="s">
        <v>126</v>
      </c>
      <c r="D81" s="10">
        <v>347.38559999999995</v>
      </c>
      <c r="E81" s="12">
        <v>38.189876047365139</v>
      </c>
      <c r="F81" s="6">
        <f>Tabela1104310673232458232324232452323423242352358106793[[#This Row],[PRICE IN EUR NET]]+G81*E81</f>
        <v>43.689218198185721</v>
      </c>
      <c r="G81" s="9">
        <v>0.14399999999999999</v>
      </c>
    </row>
    <row r="82" spans="1:7" x14ac:dyDescent="0.25">
      <c r="A82">
        <v>5</v>
      </c>
      <c r="B82" t="s">
        <v>117</v>
      </c>
      <c r="C82" t="s">
        <v>127</v>
      </c>
      <c r="D82" s="10">
        <v>488.04480000000001</v>
      </c>
      <c r="E82" s="12">
        <v>52.510213974101518</v>
      </c>
      <c r="F82" s="6">
        <f>Tabela1104310673232458232324232452323423242352358106793[[#This Row],[PRICE IN EUR NET]]+G82*E82</f>
        <v>60.071684786372138</v>
      </c>
      <c r="G82" s="9">
        <v>0.14399999999999999</v>
      </c>
    </row>
    <row r="83" spans="1:7" x14ac:dyDescent="0.25">
      <c r="A83">
        <v>5</v>
      </c>
      <c r="B83" t="s">
        <v>118</v>
      </c>
      <c r="C83" t="s">
        <v>128</v>
      </c>
      <c r="D83" s="10">
        <v>569.03039999999999</v>
      </c>
      <c r="E83" s="12">
        <v>56.219560048934746</v>
      </c>
      <c r="F83" s="6">
        <f>Tabela1104310673232458232324232452323423242352358106793[[#This Row],[PRICE IN EUR NET]]+G83*E83</f>
        <v>64.31517669598135</v>
      </c>
      <c r="G83" s="9">
        <v>0.14399999999999999</v>
      </c>
    </row>
    <row r="84" spans="1:7" x14ac:dyDescent="0.25">
      <c r="A84" s="2" t="s">
        <v>5</v>
      </c>
      <c r="B84" s="2" t="s">
        <v>6</v>
      </c>
      <c r="C84" s="2" t="s">
        <v>7</v>
      </c>
    </row>
    <row r="85" spans="1:7" x14ac:dyDescent="0.25">
      <c r="A85" s="4">
        <f>SUM(Tabela1104310673232458232324232452323423242352358106793[WITH FUEL ADD])</f>
        <v>517.58982526602495</v>
      </c>
      <c r="B85" s="3">
        <v>4.3323</v>
      </c>
      <c r="C85" s="5">
        <f>A85*B85</f>
        <v>2242.3543999999997</v>
      </c>
    </row>
    <row r="89" spans="1:7" x14ac:dyDescent="0.25">
      <c r="A89" s="1" t="s">
        <v>10</v>
      </c>
      <c r="C89" t="s">
        <v>11</v>
      </c>
    </row>
    <row r="90" spans="1:7" x14ac:dyDescent="0.25">
      <c r="A90" s="4">
        <f>A20+A39+A68+A85</f>
        <v>3583.7696901078493</v>
      </c>
      <c r="C90" s="8">
        <f>C20+C39+C68+C85</f>
        <v>15490.698080000002</v>
      </c>
    </row>
    <row r="92" spans="1:7" x14ac:dyDescent="0.25">
      <c r="D92" s="7"/>
      <c r="E92" s="11"/>
      <c r="F92" s="6"/>
      <c r="G92" s="9"/>
    </row>
    <row r="93" spans="1:7" x14ac:dyDescent="0.25">
      <c r="D93" s="7"/>
      <c r="E93" s="11"/>
      <c r="F93" s="6"/>
      <c r="G93" s="9"/>
    </row>
    <row r="94" spans="1:7" x14ac:dyDescent="0.25">
      <c r="D94" s="7"/>
      <c r="E94" s="11"/>
      <c r="F94" s="6"/>
      <c r="G94" s="9"/>
    </row>
    <row r="95" spans="1:7" x14ac:dyDescent="0.25">
      <c r="D95" s="7"/>
      <c r="E95" s="11"/>
      <c r="F95" s="6"/>
      <c r="G95" s="9"/>
    </row>
    <row r="96" spans="1:7" x14ac:dyDescent="0.25">
      <c r="D96" s="7"/>
      <c r="E96" s="12"/>
      <c r="F96" s="6"/>
      <c r="G96" s="9"/>
    </row>
    <row r="97" spans="1:7" x14ac:dyDescent="0.25">
      <c r="D97" s="7"/>
      <c r="E97" s="12"/>
      <c r="F97" s="6"/>
      <c r="G97" s="9"/>
    </row>
    <row r="98" spans="1:7" x14ac:dyDescent="0.25">
      <c r="D98" s="10"/>
      <c r="E98" s="12"/>
      <c r="F98" s="6"/>
      <c r="G98" s="9"/>
    </row>
    <row r="99" spans="1:7" x14ac:dyDescent="0.25">
      <c r="D99" s="10"/>
      <c r="E99" s="12"/>
      <c r="F99" s="6"/>
      <c r="G99" s="9"/>
    </row>
    <row r="100" spans="1:7" x14ac:dyDescent="0.25">
      <c r="D100" s="10"/>
      <c r="E100" s="12"/>
      <c r="F100" s="6"/>
      <c r="G100" s="9"/>
    </row>
    <row r="101" spans="1:7" x14ac:dyDescent="0.25">
      <c r="D101" s="10"/>
      <c r="E101" s="12"/>
      <c r="F101" s="6"/>
      <c r="G101" s="9"/>
    </row>
    <row r="102" spans="1:7" x14ac:dyDescent="0.25">
      <c r="D102" s="10"/>
      <c r="E102" s="12"/>
      <c r="F102" s="6"/>
      <c r="G102" s="9"/>
    </row>
    <row r="103" spans="1:7" x14ac:dyDescent="0.25">
      <c r="A103" s="2"/>
      <c r="B103" s="2"/>
      <c r="C103" s="2"/>
    </row>
    <row r="104" spans="1:7" x14ac:dyDescent="0.25">
      <c r="A104" s="4"/>
      <c r="B104" s="3"/>
      <c r="C104" s="5"/>
    </row>
    <row r="106" spans="1:7" x14ac:dyDescent="0.25">
      <c r="A106" s="1"/>
    </row>
    <row r="109" spans="1:7" x14ac:dyDescent="0.25">
      <c r="D109" s="7"/>
      <c r="E109" s="11"/>
      <c r="F109" s="6"/>
      <c r="G109" s="9"/>
    </row>
    <row r="110" spans="1:7" x14ac:dyDescent="0.25">
      <c r="D110" s="7"/>
      <c r="E110" s="11"/>
      <c r="F110" s="6"/>
      <c r="G110" s="9"/>
    </row>
    <row r="111" spans="1:7" x14ac:dyDescent="0.25">
      <c r="D111" s="7"/>
      <c r="E111" s="11"/>
      <c r="F111" s="6"/>
      <c r="G111" s="9"/>
    </row>
    <row r="112" spans="1:7" x14ac:dyDescent="0.25">
      <c r="D112" s="7"/>
      <c r="E112" s="11"/>
      <c r="F112" s="6"/>
      <c r="G112" s="9"/>
    </row>
    <row r="113" spans="1:7" x14ac:dyDescent="0.25">
      <c r="D113" s="7"/>
      <c r="E113" s="12"/>
      <c r="F113" s="6"/>
      <c r="G113" s="9"/>
    </row>
    <row r="114" spans="1:7" x14ac:dyDescent="0.25">
      <c r="D114" s="7"/>
      <c r="E114" s="12"/>
      <c r="F114" s="6"/>
      <c r="G114" s="9"/>
    </row>
    <row r="115" spans="1:7" x14ac:dyDescent="0.25">
      <c r="D115" s="10"/>
      <c r="E115" s="12"/>
      <c r="F115" s="6"/>
      <c r="G115" s="9"/>
    </row>
    <row r="116" spans="1:7" x14ac:dyDescent="0.25">
      <c r="D116" s="10"/>
      <c r="E116" s="12"/>
      <c r="F116" s="6"/>
      <c r="G116" s="9"/>
    </row>
    <row r="117" spans="1:7" x14ac:dyDescent="0.25">
      <c r="D117" s="10"/>
      <c r="E117" s="12"/>
      <c r="F117" s="6"/>
      <c r="G117" s="9"/>
    </row>
    <row r="118" spans="1:7" x14ac:dyDescent="0.25">
      <c r="D118" s="10"/>
      <c r="E118" s="12"/>
      <c r="F118" s="6"/>
      <c r="G118" s="9"/>
    </row>
    <row r="119" spans="1:7" x14ac:dyDescent="0.25">
      <c r="D119" s="10"/>
      <c r="E119" s="12"/>
      <c r="F119" s="6"/>
      <c r="G119" s="9"/>
    </row>
    <row r="120" spans="1:7" x14ac:dyDescent="0.25">
      <c r="D120" s="10"/>
      <c r="E120" s="12"/>
      <c r="F120" s="6"/>
      <c r="G120" s="9"/>
    </row>
    <row r="121" spans="1:7" x14ac:dyDescent="0.25">
      <c r="D121" s="10"/>
      <c r="E121" s="12"/>
      <c r="F121" s="6"/>
      <c r="G121" s="9"/>
    </row>
    <row r="122" spans="1:7" x14ac:dyDescent="0.25">
      <c r="D122" s="10"/>
      <c r="E122" s="12"/>
      <c r="F122" s="6"/>
      <c r="G122" s="9"/>
    </row>
    <row r="123" spans="1:7" x14ac:dyDescent="0.25">
      <c r="D123" s="10"/>
      <c r="E123" s="12"/>
      <c r="F123" s="6"/>
      <c r="G123" s="9"/>
    </row>
    <row r="124" spans="1:7" x14ac:dyDescent="0.25">
      <c r="D124" s="10"/>
      <c r="E124" s="12"/>
      <c r="F124" s="6"/>
      <c r="G124" s="9"/>
    </row>
    <row r="125" spans="1:7" x14ac:dyDescent="0.25">
      <c r="D125" s="10"/>
      <c r="E125" s="12"/>
      <c r="F125" s="6"/>
      <c r="G125" s="9"/>
    </row>
    <row r="126" spans="1:7" x14ac:dyDescent="0.25">
      <c r="D126" s="10"/>
      <c r="E126" s="12"/>
      <c r="F126" s="6"/>
      <c r="G126" s="9"/>
    </row>
    <row r="127" spans="1:7" x14ac:dyDescent="0.25">
      <c r="D127" s="10"/>
      <c r="E127" s="12"/>
      <c r="F127" s="6"/>
      <c r="G127" s="9"/>
    </row>
    <row r="128" spans="1:7" x14ac:dyDescent="0.25">
      <c r="A128" s="2"/>
      <c r="B128" s="2"/>
      <c r="C128" s="2"/>
    </row>
    <row r="129" spans="1:7" x14ac:dyDescent="0.25">
      <c r="A129" s="4"/>
      <c r="B129" s="3"/>
      <c r="C129" s="5"/>
    </row>
    <row r="131" spans="1:7" x14ac:dyDescent="0.25">
      <c r="A131" s="1"/>
    </row>
    <row r="134" spans="1:7" x14ac:dyDescent="0.25">
      <c r="B134" s="14"/>
      <c r="D134" s="7"/>
      <c r="E134" s="11"/>
      <c r="F134" s="6"/>
      <c r="G134" s="9"/>
    </row>
    <row r="135" spans="1:7" x14ac:dyDescent="0.25">
      <c r="D135" s="7"/>
      <c r="E135" s="11"/>
      <c r="F135" s="6"/>
      <c r="G135" s="9"/>
    </row>
    <row r="136" spans="1:7" x14ac:dyDescent="0.25">
      <c r="D136" s="7"/>
      <c r="E136" s="11"/>
      <c r="F136" s="6"/>
      <c r="G136" s="9"/>
    </row>
    <row r="137" spans="1:7" x14ac:dyDescent="0.25">
      <c r="D137" s="7"/>
      <c r="E137" s="11"/>
      <c r="F137" s="6"/>
      <c r="G137" s="9"/>
    </row>
    <row r="138" spans="1:7" x14ac:dyDescent="0.25">
      <c r="D138" s="7"/>
      <c r="E138" s="12"/>
      <c r="F138" s="6"/>
      <c r="G138" s="9"/>
    </row>
    <row r="139" spans="1:7" x14ac:dyDescent="0.25">
      <c r="D139" s="7"/>
      <c r="E139" s="12"/>
      <c r="F139" s="6"/>
      <c r="G139" s="9"/>
    </row>
    <row r="140" spans="1:7" x14ac:dyDescent="0.25">
      <c r="D140" s="10"/>
      <c r="E140" s="12"/>
      <c r="F140" s="6"/>
      <c r="G140" s="9"/>
    </row>
    <row r="141" spans="1:7" x14ac:dyDescent="0.25">
      <c r="D141" s="10"/>
      <c r="E141" s="12"/>
      <c r="F141" s="6"/>
      <c r="G141" s="9"/>
    </row>
    <row r="142" spans="1:7" x14ac:dyDescent="0.25">
      <c r="D142" s="10"/>
      <c r="E142" s="12"/>
      <c r="F142" s="6"/>
      <c r="G142" s="9"/>
    </row>
    <row r="143" spans="1:7" x14ac:dyDescent="0.25">
      <c r="D143" s="10"/>
      <c r="E143" s="12"/>
      <c r="F143" s="6"/>
      <c r="G143" s="9"/>
    </row>
    <row r="144" spans="1:7" x14ac:dyDescent="0.25">
      <c r="D144" s="10"/>
      <c r="E144" s="12"/>
      <c r="F144" s="6"/>
      <c r="G144" s="9"/>
    </row>
    <row r="145" spans="1:7" x14ac:dyDescent="0.25">
      <c r="D145" s="10"/>
      <c r="E145" s="12"/>
      <c r="F145" s="6"/>
      <c r="G145" s="9"/>
    </row>
    <row r="146" spans="1:7" x14ac:dyDescent="0.25">
      <c r="D146" s="10"/>
      <c r="E146" s="12"/>
      <c r="F146" s="6"/>
      <c r="G146" s="9"/>
    </row>
    <row r="147" spans="1:7" x14ac:dyDescent="0.25">
      <c r="A147" s="2"/>
      <c r="B147" s="2"/>
      <c r="C147" s="2"/>
    </row>
    <row r="148" spans="1:7" x14ac:dyDescent="0.25">
      <c r="A148" s="4"/>
      <c r="B148" s="3"/>
      <c r="C148" s="5"/>
    </row>
    <row r="151" spans="1:7" x14ac:dyDescent="0.25">
      <c r="A151" s="1"/>
    </row>
    <row r="154" spans="1:7" x14ac:dyDescent="0.25">
      <c r="B154" s="14"/>
      <c r="D154" s="7"/>
      <c r="E154" s="11"/>
      <c r="F154" s="6"/>
      <c r="G154" s="9"/>
    </row>
    <row r="155" spans="1:7" x14ac:dyDescent="0.25">
      <c r="D155" s="7"/>
      <c r="E155" s="11"/>
      <c r="F155" s="6"/>
      <c r="G155" s="9"/>
    </row>
    <row r="156" spans="1:7" x14ac:dyDescent="0.25">
      <c r="D156" s="7"/>
      <c r="E156" s="11"/>
      <c r="F156" s="6"/>
      <c r="G156" s="9"/>
    </row>
    <row r="157" spans="1:7" x14ac:dyDescent="0.25">
      <c r="D157" s="7"/>
      <c r="E157" s="11"/>
      <c r="F157" s="6"/>
      <c r="G157" s="9"/>
    </row>
    <row r="158" spans="1:7" x14ac:dyDescent="0.25">
      <c r="D158" s="7"/>
      <c r="E158" s="12"/>
      <c r="F158" s="6"/>
      <c r="G158" s="9"/>
    </row>
    <row r="159" spans="1:7" x14ac:dyDescent="0.25">
      <c r="D159" s="7"/>
      <c r="E159" s="12"/>
      <c r="F159" s="6"/>
      <c r="G159" s="9"/>
    </row>
    <row r="160" spans="1:7" x14ac:dyDescent="0.25">
      <c r="D160" s="10"/>
      <c r="E160" s="12"/>
      <c r="F160" s="6"/>
      <c r="G160" s="9"/>
    </row>
    <row r="161" spans="1:7" x14ac:dyDescent="0.25">
      <c r="D161" s="10"/>
      <c r="E161" s="12"/>
      <c r="F161" s="6"/>
      <c r="G161" s="9"/>
    </row>
    <row r="162" spans="1:7" x14ac:dyDescent="0.25">
      <c r="D162" s="10"/>
      <c r="E162" s="12"/>
      <c r="F162" s="6"/>
      <c r="G162" s="9"/>
    </row>
    <row r="163" spans="1:7" x14ac:dyDescent="0.25">
      <c r="D163" s="10"/>
      <c r="E163" s="12"/>
      <c r="F163" s="6"/>
      <c r="G163" s="9"/>
    </row>
    <row r="164" spans="1:7" x14ac:dyDescent="0.25">
      <c r="D164" s="10"/>
      <c r="E164" s="12"/>
      <c r="F164" s="6"/>
      <c r="G164" s="9"/>
    </row>
    <row r="165" spans="1:7" x14ac:dyDescent="0.25">
      <c r="D165" s="10"/>
      <c r="E165" s="12"/>
      <c r="F165" s="6"/>
      <c r="G165" s="9"/>
    </row>
    <row r="166" spans="1:7" x14ac:dyDescent="0.25">
      <c r="D166" s="10"/>
      <c r="E166" s="12"/>
      <c r="F166" s="6"/>
      <c r="G166" s="9"/>
    </row>
    <row r="167" spans="1:7" x14ac:dyDescent="0.25">
      <c r="D167" s="10"/>
      <c r="E167" s="12"/>
      <c r="F167" s="6"/>
      <c r="G167" s="9"/>
    </row>
    <row r="168" spans="1:7" x14ac:dyDescent="0.25">
      <c r="D168" s="10"/>
      <c r="E168" s="12"/>
      <c r="F168" s="6"/>
      <c r="G168" s="9"/>
    </row>
    <row r="169" spans="1:7" x14ac:dyDescent="0.25">
      <c r="D169" s="10"/>
      <c r="E169" s="12"/>
      <c r="F169" s="6"/>
      <c r="G169" s="9"/>
    </row>
    <row r="170" spans="1:7" x14ac:dyDescent="0.25">
      <c r="D170" s="10"/>
      <c r="E170" s="12"/>
      <c r="F170" s="6"/>
      <c r="G170" s="9"/>
    </row>
    <row r="171" spans="1:7" x14ac:dyDescent="0.25">
      <c r="D171" s="10"/>
      <c r="E171" s="12"/>
      <c r="F171" s="6"/>
      <c r="G171" s="9"/>
    </row>
    <row r="172" spans="1:7" x14ac:dyDescent="0.25">
      <c r="D172" s="10"/>
      <c r="E172" s="12"/>
      <c r="F172" s="6"/>
      <c r="G172" s="9"/>
    </row>
    <row r="173" spans="1:7" x14ac:dyDescent="0.25">
      <c r="D173" s="10"/>
      <c r="E173" s="12"/>
      <c r="F173" s="6"/>
      <c r="G173" s="9"/>
    </row>
    <row r="174" spans="1:7" x14ac:dyDescent="0.25">
      <c r="D174" s="10"/>
      <c r="E174" s="12"/>
      <c r="F174" s="6"/>
      <c r="G174" s="9"/>
    </row>
    <row r="175" spans="1:7" x14ac:dyDescent="0.25">
      <c r="A175" s="2"/>
      <c r="B175" s="2"/>
      <c r="C175" s="2"/>
    </row>
    <row r="176" spans="1:7" x14ac:dyDescent="0.25">
      <c r="A176" s="4"/>
      <c r="B176" s="3"/>
      <c r="C176" s="5"/>
    </row>
    <row r="179" spans="1:7" x14ac:dyDescent="0.25">
      <c r="A179" s="1"/>
    </row>
    <row r="182" spans="1:7" x14ac:dyDescent="0.25">
      <c r="B182" s="14"/>
      <c r="D182" s="7"/>
      <c r="E182" s="11"/>
      <c r="F182" s="6"/>
      <c r="G182" s="9"/>
    </row>
    <row r="183" spans="1:7" x14ac:dyDescent="0.25">
      <c r="D183" s="7"/>
      <c r="E183" s="11"/>
      <c r="F183" s="6"/>
      <c r="G183" s="9"/>
    </row>
    <row r="184" spans="1:7" x14ac:dyDescent="0.25">
      <c r="D184" s="7"/>
      <c r="E184" s="11"/>
      <c r="F184" s="6"/>
      <c r="G184" s="9"/>
    </row>
    <row r="185" spans="1:7" x14ac:dyDescent="0.25">
      <c r="D185" s="7"/>
      <c r="E185" s="11"/>
      <c r="F185" s="6"/>
      <c r="G185" s="9"/>
    </row>
    <row r="186" spans="1:7" x14ac:dyDescent="0.25">
      <c r="D186" s="7"/>
      <c r="E186" s="16"/>
      <c r="F186" s="6"/>
      <c r="G186" s="9"/>
    </row>
    <row r="187" spans="1:7" x14ac:dyDescent="0.25">
      <c r="D187" s="7"/>
      <c r="E187" s="12"/>
      <c r="F187" s="6"/>
      <c r="G187" s="9"/>
    </row>
    <row r="188" spans="1:7" x14ac:dyDescent="0.25">
      <c r="D188" s="10"/>
      <c r="E188" s="12"/>
      <c r="F188" s="6"/>
      <c r="G188" s="9"/>
    </row>
    <row r="189" spans="1:7" x14ac:dyDescent="0.25">
      <c r="D189" s="10"/>
      <c r="E189" s="12"/>
      <c r="F189" s="6"/>
      <c r="G189" s="9"/>
    </row>
    <row r="190" spans="1:7" x14ac:dyDescent="0.25">
      <c r="D190" s="10"/>
      <c r="E190" s="12"/>
      <c r="F190" s="6"/>
      <c r="G190" s="9"/>
    </row>
    <row r="191" spans="1:7" x14ac:dyDescent="0.25">
      <c r="D191" s="10"/>
      <c r="E191" s="12"/>
      <c r="F191" s="6"/>
      <c r="G191" s="9"/>
    </row>
    <row r="192" spans="1:7" x14ac:dyDescent="0.25">
      <c r="D192" s="10"/>
      <c r="E192" s="12"/>
      <c r="F192" s="6"/>
      <c r="G192" s="9"/>
    </row>
    <row r="193" spans="1:7" x14ac:dyDescent="0.25">
      <c r="D193" s="10"/>
      <c r="E193" s="12"/>
      <c r="F193" s="6"/>
      <c r="G193" s="9"/>
    </row>
    <row r="194" spans="1:7" x14ac:dyDescent="0.25">
      <c r="D194" s="10"/>
      <c r="E194" s="12"/>
      <c r="F194" s="6"/>
      <c r="G194" s="9"/>
    </row>
    <row r="195" spans="1:7" x14ac:dyDescent="0.25">
      <c r="D195" s="10"/>
      <c r="E195" s="12"/>
      <c r="F195" s="6"/>
      <c r="G195" s="9"/>
    </row>
    <row r="196" spans="1:7" x14ac:dyDescent="0.25">
      <c r="A196" s="2"/>
      <c r="B196" s="2"/>
      <c r="C196" s="2"/>
    </row>
    <row r="197" spans="1:7" x14ac:dyDescent="0.25">
      <c r="A197" s="4"/>
      <c r="B197" s="3"/>
      <c r="C197" s="5"/>
    </row>
    <row r="199" spans="1:7" x14ac:dyDescent="0.25">
      <c r="A199" s="1"/>
    </row>
    <row r="202" spans="1:7" x14ac:dyDescent="0.25">
      <c r="D202" s="7"/>
      <c r="E202" s="11"/>
      <c r="F202" s="6"/>
      <c r="G202" s="9"/>
    </row>
    <row r="203" spans="1:7" x14ac:dyDescent="0.25">
      <c r="D203" s="7"/>
      <c r="E203" s="16"/>
      <c r="F203" s="6"/>
      <c r="G203" s="9"/>
    </row>
    <row r="204" spans="1:7" x14ac:dyDescent="0.25">
      <c r="D204" s="7"/>
      <c r="E204" s="11"/>
      <c r="F204" s="6"/>
      <c r="G204" s="9"/>
    </row>
    <row r="205" spans="1:7" x14ac:dyDescent="0.25">
      <c r="D205" s="7"/>
      <c r="E205" s="11"/>
      <c r="F205" s="6"/>
      <c r="G205" s="9"/>
    </row>
    <row r="206" spans="1:7" x14ac:dyDescent="0.25">
      <c r="D206" s="7"/>
      <c r="E206" s="12"/>
      <c r="F206" s="6"/>
      <c r="G206" s="9"/>
    </row>
    <row r="207" spans="1:7" x14ac:dyDescent="0.25">
      <c r="D207" s="7"/>
      <c r="E207" s="12"/>
      <c r="F207" s="6"/>
      <c r="G207" s="9"/>
    </row>
    <row r="208" spans="1:7" x14ac:dyDescent="0.25">
      <c r="D208" s="10"/>
      <c r="E208" s="12"/>
      <c r="F208" s="6"/>
      <c r="G208" s="9"/>
    </row>
    <row r="209" spans="1:7" x14ac:dyDescent="0.25">
      <c r="D209" s="10"/>
      <c r="E209" s="12"/>
      <c r="F209" s="6"/>
      <c r="G209" s="9"/>
    </row>
    <row r="210" spans="1:7" x14ac:dyDescent="0.25">
      <c r="D210" s="10"/>
      <c r="E210" s="12"/>
      <c r="F210" s="6"/>
      <c r="G210" s="9"/>
    </row>
    <row r="211" spans="1:7" x14ac:dyDescent="0.25">
      <c r="D211" s="10"/>
      <c r="E211" s="12"/>
      <c r="F211" s="6"/>
      <c r="G211" s="9"/>
    </row>
    <row r="212" spans="1:7" x14ac:dyDescent="0.25">
      <c r="D212" s="10"/>
      <c r="E212" s="12"/>
      <c r="F212" s="6"/>
      <c r="G212" s="9"/>
    </row>
    <row r="213" spans="1:7" x14ac:dyDescent="0.25">
      <c r="D213" s="10"/>
      <c r="E213" s="12"/>
      <c r="F213" s="6"/>
      <c r="G213" s="9"/>
    </row>
    <row r="214" spans="1:7" x14ac:dyDescent="0.25">
      <c r="D214" s="10"/>
      <c r="E214" s="12"/>
      <c r="F214" s="6"/>
      <c r="G214" s="9"/>
    </row>
    <row r="215" spans="1:7" x14ac:dyDescent="0.25">
      <c r="D215" s="10"/>
      <c r="E215" s="12"/>
      <c r="F215" s="6"/>
      <c r="G215" s="9"/>
    </row>
    <row r="216" spans="1:7" x14ac:dyDescent="0.25">
      <c r="D216" s="10"/>
      <c r="E216" s="12"/>
      <c r="F216" s="6"/>
      <c r="G216" s="9"/>
    </row>
    <row r="217" spans="1:7" x14ac:dyDescent="0.25">
      <c r="D217" s="10"/>
      <c r="E217" s="12"/>
      <c r="F217" s="6"/>
      <c r="G217" s="9"/>
    </row>
    <row r="218" spans="1:7" x14ac:dyDescent="0.25">
      <c r="D218" s="10"/>
      <c r="E218" s="12"/>
      <c r="F218" s="6"/>
      <c r="G218" s="9"/>
    </row>
    <row r="219" spans="1:7" x14ac:dyDescent="0.25">
      <c r="D219" s="10"/>
      <c r="E219" s="12"/>
      <c r="F219" s="6"/>
      <c r="G219" s="9"/>
    </row>
    <row r="220" spans="1:7" x14ac:dyDescent="0.25">
      <c r="D220" s="10"/>
      <c r="E220" s="12"/>
      <c r="F220" s="6"/>
      <c r="G220" s="9"/>
    </row>
    <row r="221" spans="1:7" x14ac:dyDescent="0.25">
      <c r="D221" s="10"/>
      <c r="E221" s="16"/>
      <c r="F221" s="6"/>
      <c r="G221" s="9"/>
    </row>
    <row r="222" spans="1:7" x14ac:dyDescent="0.25">
      <c r="D222" s="10"/>
      <c r="E222" s="12"/>
      <c r="F222" s="6"/>
      <c r="G222" s="9"/>
    </row>
    <row r="223" spans="1:7" x14ac:dyDescent="0.25">
      <c r="A223" s="2"/>
      <c r="B223" s="2"/>
      <c r="C223" s="2"/>
    </row>
    <row r="224" spans="1:7" x14ac:dyDescent="0.25">
      <c r="A224" s="4"/>
      <c r="B224" s="3"/>
      <c r="C224" s="5"/>
    </row>
    <row r="227" spans="1:7" x14ac:dyDescent="0.25">
      <c r="A227" s="1"/>
    </row>
    <row r="230" spans="1:7" x14ac:dyDescent="0.25">
      <c r="D230" s="7"/>
      <c r="E230" s="16"/>
      <c r="F230" s="6"/>
      <c r="G230" s="9"/>
    </row>
    <row r="231" spans="1:7" x14ac:dyDescent="0.25">
      <c r="D231" s="7"/>
      <c r="E231" s="11"/>
      <c r="F231" s="6"/>
      <c r="G231" s="9"/>
    </row>
    <row r="232" spans="1:7" x14ac:dyDescent="0.25">
      <c r="D232" s="7"/>
      <c r="E232" s="11"/>
      <c r="F232" s="6"/>
      <c r="G232" s="9"/>
    </row>
    <row r="233" spans="1:7" x14ac:dyDescent="0.25">
      <c r="D233" s="7"/>
      <c r="E233" s="11"/>
      <c r="F233" s="6"/>
      <c r="G233" s="9"/>
    </row>
    <row r="234" spans="1:7" x14ac:dyDescent="0.25">
      <c r="D234" s="7"/>
      <c r="E234" s="12"/>
      <c r="F234" s="6"/>
      <c r="G234" s="9"/>
    </row>
    <row r="235" spans="1:7" x14ac:dyDescent="0.25">
      <c r="D235" s="7"/>
      <c r="E235" s="12"/>
      <c r="F235" s="6"/>
      <c r="G235" s="9"/>
    </row>
    <row r="236" spans="1:7" x14ac:dyDescent="0.25">
      <c r="D236" s="10"/>
      <c r="E236" s="12"/>
      <c r="F236" s="6"/>
      <c r="G236" s="9"/>
    </row>
    <row r="237" spans="1:7" x14ac:dyDescent="0.25">
      <c r="D237" s="10"/>
      <c r="E237" s="12"/>
      <c r="F237" s="6"/>
      <c r="G237" s="9"/>
    </row>
    <row r="238" spans="1:7" x14ac:dyDescent="0.25">
      <c r="D238" s="10"/>
      <c r="E238" s="12"/>
      <c r="F238" s="6"/>
      <c r="G238" s="9"/>
    </row>
    <row r="239" spans="1:7" x14ac:dyDescent="0.25">
      <c r="D239" s="10"/>
      <c r="E239" s="12"/>
      <c r="F239" s="6"/>
      <c r="G239" s="9"/>
    </row>
    <row r="240" spans="1:7" x14ac:dyDescent="0.25">
      <c r="A240" s="2"/>
      <c r="B240" s="2"/>
      <c r="C240" s="2"/>
    </row>
    <row r="241" spans="1:3" x14ac:dyDescent="0.25">
      <c r="A241" s="4"/>
      <c r="B241" s="3"/>
      <c r="C241" s="5"/>
    </row>
    <row r="250" spans="1:3" x14ac:dyDescent="0.25">
      <c r="A250" t="s">
        <v>10</v>
      </c>
      <c r="C250" t="s">
        <v>11</v>
      </c>
    </row>
    <row r="251" spans="1:3" x14ac:dyDescent="0.25">
      <c r="A251" s="13">
        <f>A241+A224+A197+A176+A148+A129+A104+A85+A68+A39+A20</f>
        <v>3583.7696901078493</v>
      </c>
      <c r="C251" s="8">
        <f>C241+C224+C197+C176+C148+C129+C104+C85+C68+C39+C20</f>
        <v>15490.698080000002</v>
      </c>
    </row>
  </sheetData>
  <phoneticPr fontId="11" type="noConversion"/>
  <pageMargins left="0.7" right="0.7" top="0.75" bottom="0.75" header="0.3" footer="0.3"/>
  <pageSetup paperSize="9" scale="20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5754BD-3F0A-4095-B1C9-33CC1041ACF7}"/>
</file>

<file path=customXml/itemProps2.xml><?xml version="1.0" encoding="utf-8"?>
<ds:datastoreItem xmlns:ds="http://schemas.openxmlformats.org/officeDocument/2006/customXml" ds:itemID="{70BA4526-BB81-43E7-93C6-02C66B0481E7}"/>
</file>

<file path=customXml/itemProps3.xml><?xml version="1.0" encoding="utf-8"?>
<ds:datastoreItem xmlns:ds="http://schemas.openxmlformats.org/officeDocument/2006/customXml" ds:itemID="{FB2A0684-D0A4-4793-8581-3B58447A9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Jan Kowalski</cp:lastModifiedBy>
  <cp:lastPrinted>2021-12-14T13:47:28Z</cp:lastPrinted>
  <dcterms:created xsi:type="dcterms:W3CDTF">2019-05-21T10:43:13Z</dcterms:created>
  <dcterms:modified xsi:type="dcterms:W3CDTF">2024-05-06T09:32:34Z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