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13_ncr:1_{E114B80D-958D-4E2A-8966-3DCA3043DC76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1" l="1"/>
  <c r="A136" i="1"/>
  <c r="A146" i="1"/>
  <c r="C136" i="1"/>
  <c r="C146" i="1"/>
  <c r="F125" i="1"/>
  <c r="F126" i="1"/>
  <c r="F127" i="1"/>
  <c r="F128" i="1"/>
  <c r="F129" i="1"/>
  <c r="F130" i="1"/>
  <c r="F131" i="1"/>
  <c r="F132" i="1"/>
  <c r="F133" i="1"/>
  <c r="F134" i="1"/>
  <c r="F114" i="1"/>
  <c r="F115" i="1"/>
  <c r="F116" i="1"/>
  <c r="F118" i="1"/>
  <c r="F119" i="1"/>
  <c r="F120" i="1"/>
  <c r="F121" i="1"/>
  <c r="F122" i="1"/>
  <c r="F123" i="1"/>
  <c r="F124" i="1"/>
  <c r="F82" i="1"/>
  <c r="F83" i="1"/>
  <c r="F84" i="1"/>
  <c r="F85" i="1"/>
  <c r="F86" i="1"/>
  <c r="F87" i="1"/>
  <c r="F88" i="1"/>
  <c r="F46" i="1"/>
  <c r="F47" i="1"/>
  <c r="F48" i="1"/>
  <c r="F49" i="1"/>
  <c r="F50" i="1"/>
  <c r="F51" i="1"/>
  <c r="F52" i="1"/>
  <c r="F53" i="1"/>
  <c r="F54" i="1"/>
  <c r="F55" i="1"/>
  <c r="F56" i="1"/>
  <c r="F66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A90" i="1"/>
  <c r="F24" i="1"/>
  <c r="F30" i="1"/>
  <c r="F23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A58" i="1"/>
  <c r="F102" i="1"/>
  <c r="F96" i="1"/>
  <c r="F97" i="1"/>
  <c r="F98" i="1"/>
  <c r="F99" i="1"/>
  <c r="F100" i="1"/>
  <c r="F101" i="1"/>
  <c r="F103" i="1"/>
  <c r="F104" i="1"/>
  <c r="F105" i="1"/>
  <c r="F106" i="1"/>
  <c r="A108" i="1"/>
  <c r="F8" i="1"/>
  <c r="F9" i="1"/>
  <c r="F10" i="1"/>
  <c r="F11" i="1"/>
  <c r="F12" i="1"/>
  <c r="F13" i="1"/>
  <c r="F14" i="1"/>
  <c r="F15" i="1"/>
  <c r="F16" i="1"/>
  <c r="A18" i="1"/>
  <c r="C90" i="1"/>
  <c r="C58" i="1"/>
  <c r="C108" i="1"/>
  <c r="C18" i="1"/>
  <c r="A284" i="1"/>
  <c r="C284" i="1"/>
</calcChain>
</file>

<file path=xl/sharedStrings.xml><?xml version="1.0" encoding="utf-8"?>
<sst xmlns="http://schemas.openxmlformats.org/spreadsheetml/2006/main" count="260" uniqueCount="218">
  <si>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</si>
  <si>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</si>
  <si>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</si>
  <si>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</si>
  <si>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</si>
  <si>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</si>
  <si>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</si>
  <si>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</si>
  <si>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</si>
  <si>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</si>
  <si>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</si>
  <si>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</si>
  <si>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ZA/EUI-24/0084455</t>
  </si>
  <si>
    <t>ZA/EUDR-24/001948,ZA/EUI-24/0086517</t>
  </si>
  <si>
    <t>ZA/EUI-24/0086600</t>
  </si>
  <si>
    <t>ZA/EUI-24/0085447</t>
  </si>
  <si>
    <t>ZA/EUI-24/0086570</t>
  </si>
  <si>
    <t>ZA/EUI-24/0086378</t>
  </si>
  <si>
    <t>DRW/00232959</t>
  </si>
  <si>
    <t>ZA/EUI-24/0082840</t>
  </si>
  <si>
    <t>ZA/EU-24/00003097</t>
  </si>
  <si>
    <t>doręczone 22.04.2024</t>
  </si>
  <si>
    <t>PL00408656</t>
  </si>
  <si>
    <t>PL00408789</t>
  </si>
  <si>
    <t>PL00408781</t>
  </si>
  <si>
    <t>PL00408861</t>
  </si>
  <si>
    <t>PL00408862</t>
  </si>
  <si>
    <t>PL00408868</t>
  </si>
  <si>
    <t>LV01090390</t>
  </si>
  <si>
    <t>PL00408782</t>
  </si>
  <si>
    <t>PL00408779</t>
  </si>
  <si>
    <t>doręczone 23.04.2024</t>
  </si>
  <si>
    <t>ZA/EUI-24/0087068</t>
  </si>
  <si>
    <t>ZA/EUDR-24/001983</t>
  </si>
  <si>
    <t>wyd.1037456</t>
  </si>
  <si>
    <t>ZA/EUI-24/0086238</t>
  </si>
  <si>
    <t>ZA/EUI-24/0086977</t>
  </si>
  <si>
    <t>ZA/EUDR-24/001905</t>
  </si>
  <si>
    <t>ZA/EUI-24/0082201</t>
  </si>
  <si>
    <t>Wyd.1037453</t>
  </si>
  <si>
    <t>ZA/EUI-24/0082670</t>
  </si>
  <si>
    <t>ZA/EU-24/00002938,ZA/EU-24/00003060,ZA/EU-24/00002</t>
  </si>
  <si>
    <t>ZA/EUI-24/0087348</t>
  </si>
  <si>
    <t>ZA/EUI-24/0088417,ZA/EUI-24/0088224</t>
  </si>
  <si>
    <t>ZA/EUI-24/0087197</t>
  </si>
  <si>
    <t>ZA/EUI-24/0083912</t>
  </si>
  <si>
    <t>ZA/EUDR-24/001826,ZA/EUI-24/0087405</t>
  </si>
  <si>
    <t>ZA/EUI-24/0082136</t>
  </si>
  <si>
    <t>Wyd.1037436</t>
  </si>
  <si>
    <t>ZA/EUI-24/0087145</t>
  </si>
  <si>
    <t>ZA/EUI-24/0082193</t>
  </si>
  <si>
    <t>ZA/EU-24/00003058</t>
  </si>
  <si>
    <t>ZA/EUI-24/0082600</t>
  </si>
  <si>
    <t>ZA/EUI-24/0085294</t>
  </si>
  <si>
    <t>ZA/EUI-24/0086135</t>
  </si>
  <si>
    <t>ZA/EUI-24/0082610</t>
  </si>
  <si>
    <t>ZA/EUI-24/0082577</t>
  </si>
  <si>
    <t>ZA/EUI-24/0087084</t>
  </si>
  <si>
    <t>ZA/EU-24/00003037</t>
  </si>
  <si>
    <t>ZA/EUI-24/0081712</t>
  </si>
  <si>
    <t>ZA/EUI-24/0083771</t>
  </si>
  <si>
    <t>ZA/EUI-24/0083941,ZA/EUDR-24/001503</t>
  </si>
  <si>
    <t>ZA/EUI-24/0081713</t>
  </si>
  <si>
    <t>ZA/EUI-24/0082605</t>
  </si>
  <si>
    <t>ZA/EUI-24/0082190</t>
  </si>
  <si>
    <t>ZA/EUI-24/0082899</t>
  </si>
  <si>
    <t>PL00409091</t>
  </si>
  <si>
    <t>PL00409006</t>
  </si>
  <si>
    <t>PL00409129</t>
  </si>
  <si>
    <t>PL00409009</t>
  </si>
  <si>
    <t>PL00409013</t>
  </si>
  <si>
    <t>PL00408998</t>
  </si>
  <si>
    <t>PL00409044</t>
  </si>
  <si>
    <t>PL00409127</t>
  </si>
  <si>
    <t>PL00409071</t>
  </si>
  <si>
    <t>PL00409117</t>
  </si>
  <si>
    <t>PL00408991</t>
  </si>
  <si>
    <t>PL00409085</t>
  </si>
  <si>
    <t>PL00409007</t>
  </si>
  <si>
    <t>PL00409003</t>
  </si>
  <si>
    <t>PL00409083</t>
  </si>
  <si>
    <t>PL00409039</t>
  </si>
  <si>
    <t>PL00409093</t>
  </si>
  <si>
    <t>PL00409004</t>
  </si>
  <si>
    <t>PL00409077</t>
  </si>
  <si>
    <t>PL00408995</t>
  </si>
  <si>
    <t>PL00409059</t>
  </si>
  <si>
    <t>PL00409158</t>
  </si>
  <si>
    <t>PL00409119</t>
  </si>
  <si>
    <t>PL00409063</t>
  </si>
  <si>
    <t>PL00409057</t>
  </si>
  <si>
    <t>PL00408999</t>
  </si>
  <si>
    <t>PL00409005</t>
  </si>
  <si>
    <t>PL00409073</t>
  </si>
  <si>
    <t>PL00409132</t>
  </si>
  <si>
    <t>PL00409130</t>
  </si>
  <si>
    <t>PL00409076</t>
  </si>
  <si>
    <t>PL00409061</t>
  </si>
  <si>
    <t>PL00409032</t>
  </si>
  <si>
    <t>PL00409069</t>
  </si>
  <si>
    <t>doręczone 24.04.2024</t>
  </si>
  <si>
    <t>Kurfurst 1844 GmbH</t>
  </si>
  <si>
    <t>ZA/EUI-24/0084219</t>
  </si>
  <si>
    <t>ZA/EUI-24/0089432</t>
  </si>
  <si>
    <t>ZA/EUI-24/0089209</t>
  </si>
  <si>
    <t>Wyd.1036778</t>
  </si>
  <si>
    <t>ZA/EUI-24/0082611</t>
  </si>
  <si>
    <t>ZA/EUI-24/0088768</t>
  </si>
  <si>
    <t>ZA/EUI-24/0086296B,ZA/EUI-24/0086296A</t>
  </si>
  <si>
    <t>ZA/EUI-24/0083779</t>
  </si>
  <si>
    <t>ZA/EUI-24/0088423</t>
  </si>
  <si>
    <t>ZA/EUI-24/0088086,ZA/EUDR-24/001894</t>
  </si>
  <si>
    <t>Wyd.1035937</t>
  </si>
  <si>
    <t>ZA/EUI-24/0089598,ZA/EUI-24/0087082,ZA/EUDR-24/001</t>
  </si>
  <si>
    <t>ZA/EUI-24/0085870B,ZA/EUI-24/0085870A</t>
  </si>
  <si>
    <t>ZA/EUI-24/0086806,ZA/EUI-24/0085877,HRX/ 22/TER4/1</t>
  </si>
  <si>
    <t>Wyd.1035775</t>
  </si>
  <si>
    <t>ZA/EUDR-24/001909,ZA/EUDR-24/001909,ZA/EUI-24/0086</t>
  </si>
  <si>
    <t>ZA/EUI-24/0086230</t>
  </si>
  <si>
    <t>ZA/EUI-24/0087741,ZA/EUDR-24/001944,ZA/EUDR-24/001</t>
  </si>
  <si>
    <t>ZA/EUI-24/0089166</t>
  </si>
  <si>
    <t>ZA/EUI-24/0086391B,ZA/EUI-24/0086391A</t>
  </si>
  <si>
    <t>ZA/EUI-24/0084789</t>
  </si>
  <si>
    <t>ELKO   31318      ECOM14267</t>
  </si>
  <si>
    <t>ZA/EU-24/00003183</t>
  </si>
  <si>
    <t>ZA/EUI-24/0086625</t>
  </si>
  <si>
    <t>PL00409283</t>
  </si>
  <si>
    <t>PL00409232</t>
  </si>
  <si>
    <t>PL00409312</t>
  </si>
  <si>
    <t>PL00409309</t>
  </si>
  <si>
    <t>PL00408955</t>
  </si>
  <si>
    <t>PL00409225</t>
  </si>
  <si>
    <t>PL00409302</t>
  </si>
  <si>
    <t>PL00409292</t>
  </si>
  <si>
    <t>PL00409228</t>
  </si>
  <si>
    <t>PL00409272</t>
  </si>
  <si>
    <t>PL00409275</t>
  </si>
  <si>
    <t>PL00409300</t>
  </si>
  <si>
    <t>PL00409252</t>
  </si>
  <si>
    <t>PL00409086</t>
  </si>
  <si>
    <t>PL00409304</t>
  </si>
  <si>
    <t>PL00409188</t>
  </si>
  <si>
    <t>PL00409307</t>
  </si>
  <si>
    <t>PL00409194</t>
  </si>
  <si>
    <t>PL00409220</t>
  </si>
  <si>
    <t>PL00409223</t>
  </si>
  <si>
    <t>PL00409291</t>
  </si>
  <si>
    <t>PL00409251</t>
  </si>
  <si>
    <t>PL00408946</t>
  </si>
  <si>
    <t>PL00409303</t>
  </si>
  <si>
    <t>PL00409279</t>
  </si>
  <si>
    <t>doręczone 25.04.2024</t>
  </si>
  <si>
    <t>PL00409524</t>
  </si>
  <si>
    <t>PL00409189</t>
  </si>
  <si>
    <t>PL00409433</t>
  </si>
  <si>
    <t>PL00409549</t>
  </si>
  <si>
    <t>PL00409497</t>
  </si>
  <si>
    <t>PL00409440</t>
  </si>
  <si>
    <t>PL00409442</t>
  </si>
  <si>
    <t>PL00409527</t>
  </si>
  <si>
    <t>PL00409458</t>
  </si>
  <si>
    <t>PL00409529</t>
  </si>
  <si>
    <t>PL00409496</t>
  </si>
  <si>
    <t>ZA/EUI-24/0089681</t>
  </si>
  <si>
    <t>ZA/EUI-24/0089091</t>
  </si>
  <si>
    <t>ZA/EU-24/00003210</t>
  </si>
  <si>
    <t>ZA/EU-24/00003113,ZA/EU-24/00003152,ZA/EUI-24/0085</t>
  </si>
  <si>
    <t>ZA/EUI-24/0088852</t>
  </si>
  <si>
    <t>ZA/EUI-24/0090049</t>
  </si>
  <si>
    <t>ZA/EUI-24/0084527</t>
  </si>
  <si>
    <t>ZA/EUI-24/0087356B,ZA/EUI-24/0087356A</t>
  </si>
  <si>
    <t>ZA/EUI-24/0090462v,ZA/EUDR-24/002040</t>
  </si>
  <si>
    <t>ZA/EUI-24/0089918,ZA/EU-24/00003221,ZA/EU-24/00003</t>
  </si>
  <si>
    <t>ZA/EUI-24/0088412</t>
  </si>
  <si>
    <t>dostarczone 26.04.2024</t>
  </si>
  <si>
    <t>ZA/EUI-24/0086651A,ZA/EUI-24/0086651B</t>
  </si>
  <si>
    <t>ZA/EUI-24/0086188</t>
  </si>
  <si>
    <t>ZA/EUI-24/0090360,ZA/EUDR-24/002013</t>
  </si>
  <si>
    <t>ZA/EUI-24/0089860A,ZA/EUI-24/0089860B</t>
  </si>
  <si>
    <t>ZA/EUI-24/0085924</t>
  </si>
  <si>
    <t>ZA/EUI-24/0090514</t>
  </si>
  <si>
    <t>ZA/EUI-24/0089643B,ZA/EUI-24/0089643A</t>
  </si>
  <si>
    <t>ZA/EUI-24/0091302</t>
  </si>
  <si>
    <t>ZA/EUDR-24/002078,ZA/EUI-24/0090720</t>
  </si>
  <si>
    <t>ZA/EUI-24/0089527</t>
  </si>
  <si>
    <t>ZA/EUI-24/0090966</t>
  </si>
  <si>
    <t>ZA/EUDR-24/001945,ZA/EUDR-24/001946,ZA/EUI-24/0083</t>
  </si>
  <si>
    <t>ZA/EUDR-24/002005,ZA/EUDR-24/001855,ZA/EUDR-24/001</t>
  </si>
  <si>
    <t>ZA/EUI-24/0086622,ZA/EUDR-24/001984</t>
  </si>
  <si>
    <t>ZA/EUDR-24/002073,ZA/EUDR-24/001975,ZA/EUI-24/0089</t>
  </si>
  <si>
    <t>ZA/EUI-24/0089095,ZA/EUI-24/0087513,ZA/EUI-24/0088</t>
  </si>
  <si>
    <t>ZA/EUI-24/0090682B,ZA/EUI-24/0090682A</t>
  </si>
  <si>
    <t>ZA/EUI-24/0085500</t>
  </si>
  <si>
    <t>ZA/EUI-24/0087485A,ZA/EUI-24/0087485B</t>
  </si>
  <si>
    <t>ZA/EUI-24/0091118B</t>
  </si>
  <si>
    <t>ZA/EUI-24/0091118A,ZA/EUDR-24/002046,ZA/EUDR-24/00</t>
  </si>
  <si>
    <t>PL00409551</t>
  </si>
  <si>
    <t>PL00409671</t>
  </si>
  <si>
    <t>PL00409721</t>
  </si>
  <si>
    <t>PL00409760</t>
  </si>
  <si>
    <t>PL00409698</t>
  </si>
  <si>
    <t>PL00409667</t>
  </si>
  <si>
    <t>PL00409759</t>
  </si>
  <si>
    <t>PL00409718</t>
  </si>
  <si>
    <t>PL00409723</t>
  </si>
  <si>
    <t>PL00409758</t>
  </si>
  <si>
    <t>PL00409669</t>
  </si>
  <si>
    <t>PL00409712</t>
  </si>
  <si>
    <t>PL00409437</t>
  </si>
  <si>
    <t>PL00409429</t>
  </si>
  <si>
    <t>PL00409661</t>
  </si>
  <si>
    <t>PL00409498</t>
  </si>
  <si>
    <t>PL00409742</t>
  </si>
  <si>
    <t>PL00409699</t>
  </si>
  <si>
    <t>PL00409746</t>
  </si>
  <si>
    <t>PL00409753</t>
  </si>
  <si>
    <t>PL00409794</t>
  </si>
  <si>
    <t>22.04.2024-26.04.2024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</si>
</sst>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2" fillId="0" borderId="0"/>
  </cellStyleXfs>
  <cellXfs count="23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0" fontId="4" fillId="0" borderId="0" xfId="0" applyFont="1"/>
    <xf numFmtId="2" fontId="4" fillId="0" borderId="0" xfId="10" applyNumberFormat="1"/>
    <xf numFmtId="0" fontId="7" fillId="0" borderId="0" xfId="9"/>
    <xf numFmtId="2" fontId="7" fillId="0" borderId="0" xfId="9" applyNumberFormat="1"/>
    <xf numFmtId="2" fontId="13" fillId="0" borderId="0" xfId="2" applyNumberFormat="1" applyFont="1" applyAlignment="1">
      <alignment horizontal="right"/>
    </xf>
    <xf numFmtId="0" fontId="14" fillId="0" borderId="0" xfId="14" applyFont="1" applyFill="1" applyAlignment="1">
      <alignment horizontal="left"/>
    </xf>
    <xf numFmtId="0" fontId="4" fillId="0" borderId="0" xfId="15" applyFont="1" applyFill="1"/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righ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30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63:G88" totalsRowShown="0">
  <autoFilter ref="A63:G88" xr:uid="{FF00F00F-3A06-438B-8C27-21CC27738712}"/>
  <sortState xmlns:xlrd2="http://schemas.microsoft.com/office/spreadsheetml/2017/richdata2" ref="A64:G74">
    <sortCondition ref="C63:C74"/>
  </sortState>
  <tableColumns count="7">
    <tableColumn id="1" xr3:uid="{23CA0931-19EA-4022-A85D-41B7A0D28C1A}" name="MONTH"/>
    <tableColumn id="7" xr3:uid="{3248CB81-C778-47E6-A613-2B39BAC98D52}" name="ZLECENIE" dataDxfId="29" dataCellStyle="Normalny 14"/>
    <tableColumn id="2" xr3:uid="{E09E5A1F-A03D-4AED-B825-8A8DDAC5A357}" name="CMR NUMBER" dataDxfId="28" dataCellStyle="Normalny 15"/>
    <tableColumn id="3" xr3:uid="{6B0FA87A-B129-4FDD-A7A0-D44FB48CA8CB}" name="Total Weight" dataDxfId="27" dataCellStyle="Normalny 15"/>
    <tableColumn id="4" xr3:uid="{25895EC7-1BFF-45AC-81FC-B8BC9BFA1C99}" name="PRICE IN EUR NET" dataDxfId="26" dataCellStyle="Normalny 2"/>
    <tableColumn id="6" xr3:uid="{CB3A7561-2E58-4970-A451-204E25AC249C}" name="WITH FUEL ADD" dataDxfId="25">
      <calculatedColumnFormula>Tabela110431067323245823232423245232342324235235810679[[#This Row],[PRICE IN EUR NET]]+G64*E64</calculatedColumnFormula>
    </tableColumn>
    <tableColumn id="5" xr3:uid="{4B6A1247-087A-4AEC-A04C-DE8D97EE24F5}" name="FUEL ADD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95:G106" totalsRowShown="0">
  <autoFilter ref="A95:G106" xr:uid="{1E8F86E3-B86D-423E-8EF5-97DEDECF2B49}"/>
  <tableColumns count="7">
    <tableColumn id="1" xr3:uid="{0D586682-1E55-4671-8243-4AE4FB31D34C}" name="MONTH"/>
    <tableColumn id="7" xr3:uid="{60056748-9C25-481F-A36A-0E1DB3919DE3}" name="ZLECENIE" dataDxfId="23" dataCellStyle="Normalny 14"/>
    <tableColumn id="2" xr3:uid="{7565674D-C4B7-4CB6-93DC-B21FAE484B38}" name="CMR NUMBER" dataDxfId="22" dataCellStyle="Normalny 14"/>
    <tableColumn id="3" xr3:uid="{45804FBB-87DD-47E4-8510-49DB1A9A1EE7}" name="Total Weight" dataDxfId="21" dataCellStyle="Normalny 15"/>
    <tableColumn id="4" xr3:uid="{5BA32A79-0942-46B4-AA69-9999F941DE37}" name="PRICE IN EUR NET" dataDxfId="20" dataCellStyle="Normalny 2"/>
    <tableColumn id="6" xr3:uid="{415DAA56-4E7F-48AB-AE62-9BA5B5BC7741}" name="WITH FUEL ADD" dataDxfId="19">
      <calculatedColumnFormula>Tabela1104310673232458232324232452323423242352358106793[[#This Row],[PRICE IN EUR NET]]+G96*E96</calculatedColumnFormula>
    </tableColumn>
    <tableColumn id="5" xr3:uid="{8817C261-8DEC-49B2-9738-2152010D9076}" name="FUEL ADD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22:G56" totalsRowShown="0">
  <autoFilter ref="A22:G56" xr:uid="{AB09C13B-D852-45CF-9FB7-ECD052D5385E}"/>
  <tableColumns count="7">
    <tableColumn id="1" xr3:uid="{62555B29-3AEC-4272-975F-0AF3F3EE17DF}" name="MONTH"/>
    <tableColumn id="7" xr3:uid="{8A5AA220-8ED2-477A-A753-00E98D6D35AF}" name="ZLECENIE" dataDxfId="17" dataCellStyle="Normalny 14"/>
    <tableColumn id="2" xr3:uid="{949C5D44-5CCE-47B1-AD34-818F9395F637}" name="CMR NUMBER" dataDxfId="16" dataCellStyle="Normalny 15"/>
    <tableColumn id="3" xr3:uid="{A1AA1BA9-1C7F-4F78-AE08-CB1533C36CE9}" name="Total Weight" dataDxfId="15" dataCellStyle="Normalny 15"/>
    <tableColumn id="4" xr3:uid="{090FE9BD-8BCF-43F0-A6C8-C76C6414055B}" name="PRICE IN EUR NET" dataDxfId="14" dataCellStyle="Normalny 2"/>
    <tableColumn id="6" xr3:uid="{82378B25-A6C3-4436-B740-C52BDD0958DD}" name="WITH FUEL ADD" dataDxfId="13">
      <calculatedColumnFormula>Tabela11043106732324582323242324523234232423523581067[[#This Row],[PRICE IN EUR NET]]+G23*E23</calculatedColumnFormula>
    </tableColumn>
    <tableColumn id="5" xr3:uid="{C3897C57-40D6-4754-B111-59E9EF2898EA}" name="FUEL ADD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16" totalsRowShown="0">
  <autoFilter ref="A7:G16" xr:uid="{27379047-B784-41DD-A883-45578B962617}"/>
  <tableColumns count="7">
    <tableColumn id="1" xr3:uid="{9280BE26-250D-4B00-8F30-98158D7E6B61}" name="MONTH"/>
    <tableColumn id="7" xr3:uid="{851DFCE5-F6E5-4289-8D95-BD36EE544CEF}" name="ZLECENIE" dataDxfId="11" dataCellStyle="Normalny 14"/>
    <tableColumn id="2" xr3:uid="{C4734666-A33E-4A2B-AC5F-9CC9171DD13C}" name="CMR NUMBER" dataDxfId="10" dataCellStyle="Normalny 15"/>
    <tableColumn id="3" xr3:uid="{4FBD3AA5-E68E-40A6-87A6-C0CBE3751BC8}" name="Total Weight" dataDxfId="9" dataCellStyle="Normalny 15"/>
    <tableColumn id="4" xr3:uid="{43F6ECC0-76CA-429E-BDD0-E4FDECBF20DF}" name="PRICE IN EUR NET" dataDxfId="8" dataCellStyle="Normalny 2"/>
    <tableColumn id="6" xr3:uid="{03C105A1-4305-4736-98AD-78ABAD58B048}" name="WITH FUEL ADD" dataDxfId="7">
      <calculatedColumnFormula>Tabela11043106732324582323242324523234232423523581067932458[[#This Row],[PRICE IN EUR NET]]+G8*E8</calculatedColumnFormula>
    </tableColumn>
    <tableColumn id="5" xr3:uid="{A5863DC9-78AB-4DE2-89C4-2E358A8633C9}" name="FUEL ADD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DA61BA-8792-4757-82D3-9F47D7670E13}" name="Tabela11043106732324582323242324523234232423523581067932" displayName="Tabela11043106732324582323242324523234232423523581067932" ref="A113:G134" totalsRowShown="0">
  <autoFilter ref="A113:G134" xr:uid="{39DA61BA-8792-4757-82D3-9F47D7670E13}"/>
  <tableColumns count="7">
    <tableColumn id="1" xr3:uid="{7A4B8257-B08E-4EB9-89E5-599034A1756C}" name="MONTH"/>
    <tableColumn id="7" xr3:uid="{FF2705E3-DBC7-406C-9023-E2D77595611D}" name="ZLECENIE" dataDxfId="5" dataCellStyle="Normalny 14"/>
    <tableColumn id="2" xr3:uid="{24453766-44CA-45FD-A329-99A60D1CAB71}" name="CMR NUMBER" dataDxfId="4" dataCellStyle="Normalny 14"/>
    <tableColumn id="3" xr3:uid="{0B263B67-3CB5-4EDC-8261-D584BDF059A2}" name="Total Weight" dataDxfId="3" dataCellStyle="Normalny 15"/>
    <tableColumn id="4" xr3:uid="{272C668A-5DCA-4348-BA42-2CD6EA9D1BBE}" name="PRICE IN EUR NET" dataDxfId="2" dataCellStyle="Normalny 2"/>
    <tableColumn id="6" xr3:uid="{1AD8641D-B07B-43ED-95E7-E94CDC9CD05D}" name="WITH FUEL ADD" dataDxfId="1">
      <calculatedColumnFormula>Tabela11043106732324582323242324523234232423523581067932[[#This Row],[PRICE IN EUR NET]]+G114*E114</calculatedColumnFormula>
    </tableColumn>
    <tableColumn id="5" xr3:uid="{6F2331B4-AA5D-470A-8E04-9A9AC3ACA682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G284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20.42578125" customWidth="1"/>
    <col min="2" max="2" width="55.8554687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</cols>
  <sheetData>
    <row r="1" spans="1:7" x14ac:dyDescent="0.25">
      <c r="A1" s="2" t="s">
        <v>217</v>
      </c>
      <c r="D1" s="2"/>
    </row>
    <row r="2" spans="1:7" x14ac:dyDescent="0.25">
      <c r="A2" s="2"/>
      <c r="D2" s="2"/>
    </row>
    <row r="3" spans="1:7" x14ac:dyDescent="0.25">
      <c r="A3" s="2"/>
      <c r="D3" s="2"/>
    </row>
    <row r="4" spans="1:7" x14ac:dyDescent="0.25">
      <c r="A4" s="4"/>
      <c r="B4" s="3"/>
      <c r="C4" s="5"/>
    </row>
    <row r="5" spans="1:7" x14ac:dyDescent="0.25">
      <c r="A5" s="1" t="s">
        <v>21</v>
      </c>
    </row>
    <row r="7" spans="1:7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7" x14ac:dyDescent="0.25">
      <c r="A8">
        <v>4</v>
      </c>
      <c r="B8" t="s">
        <v>12</v>
      </c>
      <c r="C8" t="s">
        <v>22</v>
      </c>
      <c r="D8" s="7">
        <v>33</v>
      </c>
      <c r="E8" s="7">
        <v>47.739865176839963</v>
      </c>
      <c r="F8" s="6">
        <f>Tabela11043106732324582323242324523234232423523581067932458[[#This Row],[PRICE IN EUR NET]]+G8*E8</f>
        <v>54.614405762304919</v>
      </c>
      <c r="G8" s="9">
        <v>0.14399999999999999</v>
      </c>
    </row>
    <row r="9" spans="1:7" x14ac:dyDescent="0.25">
      <c r="A9">
        <v>4</v>
      </c>
      <c r="B9" t="s">
        <v>13</v>
      </c>
      <c r="C9" t="s">
        <v>23</v>
      </c>
      <c r="D9" s="7">
        <v>52</v>
      </c>
      <c r="E9" s="7">
        <v>28.640687044048391</v>
      </c>
      <c r="F9" s="6">
        <f>Tabela11043106732324582323242324523234232423523581067932458[[#This Row],[PRICE IN EUR NET]]+G9*E9</f>
        <v>32.76494597839136</v>
      </c>
      <c r="G9" s="9">
        <v>0.14399999999999999</v>
      </c>
    </row>
    <row r="10" spans="1:7" x14ac:dyDescent="0.25">
      <c r="A10">
        <v>4</v>
      </c>
      <c r="B10" t="s">
        <v>14</v>
      </c>
      <c r="C10" t="s">
        <v>24</v>
      </c>
      <c r="D10" s="7">
        <v>102</v>
      </c>
      <c r="E10" s="7">
        <v>52.509465324591375</v>
      </c>
      <c r="F10" s="6">
        <f>Tabela11043106732324582323242324523234232423523581067932458[[#This Row],[PRICE IN EUR NET]]+G10*E10</f>
        <v>60.070828331332535</v>
      </c>
      <c r="G10" s="9">
        <v>0.14399999999999999</v>
      </c>
    </row>
    <row r="11" spans="1:7" x14ac:dyDescent="0.25">
      <c r="A11">
        <v>4</v>
      </c>
      <c r="B11" t="s">
        <v>15</v>
      </c>
      <c r="C11" t="s">
        <v>25</v>
      </c>
      <c r="D11" s="7">
        <v>219.44</v>
      </c>
      <c r="E11" s="7">
        <v>58.341028719179981</v>
      </c>
      <c r="F11" s="6">
        <f>Tabela11043106732324582323242324523234232423523581067932458[[#This Row],[PRICE IN EUR NET]]+G11*E11</f>
        <v>66.742136854741901</v>
      </c>
      <c r="G11" s="9">
        <v>0.14399999999999999</v>
      </c>
    </row>
    <row r="12" spans="1:7" x14ac:dyDescent="0.25">
      <c r="A12">
        <v>4</v>
      </c>
      <c r="B12" t="s">
        <v>16</v>
      </c>
      <c r="C12" t="s">
        <v>26</v>
      </c>
      <c r="D12" s="10">
        <v>811</v>
      </c>
      <c r="E12" s="7">
        <v>177.68030289038691</v>
      </c>
      <c r="F12" s="6">
        <f>Tabela11043106732324582323242324523234232423523581067932458[[#This Row],[PRICE IN EUR NET]]+G12*E12</f>
        <v>203.26626650660262</v>
      </c>
      <c r="G12" s="9">
        <v>0.14399999999999999</v>
      </c>
    </row>
    <row r="13" spans="1:7" x14ac:dyDescent="0.25">
      <c r="A13">
        <v>4</v>
      </c>
      <c r="B13" t="s">
        <v>17</v>
      </c>
      <c r="C13" t="s">
        <v>27</v>
      </c>
      <c r="D13" s="10">
        <v>240</v>
      </c>
      <c r="E13" s="7">
        <v>57.279065472342786</v>
      </c>
      <c r="F13" s="6">
        <f>Tabela11043106732324582323242324523234232423523581067932458[[#This Row],[PRICE IN EUR NET]]+G13*E13</f>
        <v>65.527250900360144</v>
      </c>
      <c r="G13" s="9">
        <v>0.14399999999999999</v>
      </c>
    </row>
    <row r="14" spans="1:7" x14ac:dyDescent="0.25">
      <c r="A14">
        <v>4</v>
      </c>
      <c r="B14" t="s">
        <v>18</v>
      </c>
      <c r="C14" t="s">
        <v>28</v>
      </c>
      <c r="D14" s="10">
        <v>9</v>
      </c>
      <c r="E14" s="7">
        <v>9.5507433742727859</v>
      </c>
      <c r="F14" s="6">
        <f>Tabela11043106732324582323242324523234232423523581067932458[[#This Row],[PRICE IN EUR NET]]+G14*E14</f>
        <v>10.926050420168067</v>
      </c>
      <c r="G14" s="9">
        <v>0.14399999999999999</v>
      </c>
    </row>
    <row r="15" spans="1:7" x14ac:dyDescent="0.25">
      <c r="A15">
        <v>4</v>
      </c>
      <c r="B15" t="s">
        <v>19</v>
      </c>
      <c r="C15" t="s">
        <v>29</v>
      </c>
      <c r="D15" s="10">
        <v>87</v>
      </c>
      <c r="E15" s="7">
        <v>28.640687044048391</v>
      </c>
      <c r="F15" s="6">
        <f>Tabela11043106732324582323242324523234232423523581067932458[[#This Row],[PRICE IN EUR NET]]+G15*E15</f>
        <v>32.76494597839136</v>
      </c>
      <c r="G15" s="9">
        <v>0.14399999999999999</v>
      </c>
    </row>
    <row r="16" spans="1:7" x14ac:dyDescent="0.25">
      <c r="A16">
        <v>4</v>
      </c>
      <c r="B16" t="s">
        <v>20</v>
      </c>
      <c r="C16" t="s">
        <v>30</v>
      </c>
      <c r="D16" s="10">
        <v>485</v>
      </c>
      <c r="E16" s="7">
        <v>105.01893064918275</v>
      </c>
      <c r="F16" s="6">
        <f>Tabela11043106732324582323242324523234232423523581067932458[[#This Row],[PRICE IN EUR NET]]+G16*E16</f>
        <v>120.14165666266507</v>
      </c>
      <c r="G16" s="9">
        <v>0.14399999999999999</v>
      </c>
    </row>
    <row r="17" spans="1:7" x14ac:dyDescent="0.25">
      <c r="A17" s="2" t="s">
        <v>5</v>
      </c>
      <c r="B17" s="2" t="s">
        <v>6</v>
      </c>
      <c r="C17" s="2" t="s">
        <v>7</v>
      </c>
    </row>
    <row r="18" spans="1:7" x14ac:dyDescent="0.25">
      <c r="A18" s="4">
        <f>SUM(Tabela11043106732324582323242324523234232423523581067932458[WITH FUEL ADD])</f>
        <v>646.81848739495786</v>
      </c>
      <c r="B18" s="3">
        <v>4.3315999999999999</v>
      </c>
      <c r="C18" s="5">
        <f>A18*B18</f>
        <v>2801.7589599999992</v>
      </c>
    </row>
    <row r="20" spans="1:7" x14ac:dyDescent="0.25">
      <c r="A20" s="1" t="s">
        <v>31</v>
      </c>
    </row>
    <row r="22" spans="1:7" x14ac:dyDescent="0.25">
      <c r="A22" t="s">
        <v>0</v>
      </c>
      <c r="B22" t="s">
        <v>9</v>
      </c>
      <c r="C22" t="s">
        <v>1</v>
      </c>
      <c r="D22" t="s">
        <v>2</v>
      </c>
      <c r="E22" s="7" t="s">
        <v>3</v>
      </c>
      <c r="F22" t="s">
        <v>8</v>
      </c>
      <c r="G22" t="s">
        <v>4</v>
      </c>
    </row>
    <row r="23" spans="1:7" x14ac:dyDescent="0.25">
      <c r="A23">
        <v>4</v>
      </c>
      <c r="B23" t="s">
        <v>32</v>
      </c>
      <c r="C23" t="s">
        <v>66</v>
      </c>
      <c r="D23" s="7">
        <v>48.951000000000001</v>
      </c>
      <c r="E23" s="11">
        <v>15.910932111195983</v>
      </c>
      <c r="F23" s="6">
        <f>Tabela11043106732324582323242324523234232423523581067[[#This Row],[PRICE IN EUR NET]]+G23*E23</f>
        <v>18.202106335208203</v>
      </c>
      <c r="G23" s="9">
        <v>0.14399999999999999</v>
      </c>
    </row>
    <row r="24" spans="1:7" x14ac:dyDescent="0.25">
      <c r="A24">
        <v>4</v>
      </c>
      <c r="B24" t="s">
        <v>33</v>
      </c>
      <c r="C24" t="s">
        <v>67</v>
      </c>
      <c r="D24" s="7">
        <v>11.988</v>
      </c>
      <c r="E24" s="18">
        <v>9.5502627132375064</v>
      </c>
      <c r="F24" s="6">
        <f>Tabela11043106732324582323242324523234232423523581067[[#This Row],[PRICE IN EUR NET]]+G24*E24</f>
        <v>10.925500543943707</v>
      </c>
      <c r="G24" s="9">
        <v>0.14399999999999999</v>
      </c>
    </row>
    <row r="25" spans="1:7" x14ac:dyDescent="0.25">
      <c r="A25">
        <v>4</v>
      </c>
      <c r="B25" t="s">
        <v>34</v>
      </c>
      <c r="C25" t="s">
        <v>68</v>
      </c>
      <c r="D25" s="7">
        <v>170.49600000000001</v>
      </c>
      <c r="E25" s="12">
        <v>28.639214869337781</v>
      </c>
      <c r="F25" s="6">
        <f>Tabela11043106732324582323242324523234232423523581067[[#This Row],[PRICE IN EUR NET]]+G25*E25</f>
        <v>32.763261810522422</v>
      </c>
      <c r="G25" s="9">
        <v>0.14399999999999999</v>
      </c>
    </row>
    <row r="26" spans="1:7" x14ac:dyDescent="0.25">
      <c r="A26">
        <v>4</v>
      </c>
      <c r="B26" t="s">
        <v>35</v>
      </c>
      <c r="C26" t="s">
        <v>69</v>
      </c>
      <c r="D26" s="7">
        <v>25.441199999999998</v>
      </c>
      <c r="E26" s="12">
        <v>9.5502627132375064</v>
      </c>
      <c r="F26" s="6">
        <f>Tabela11043106732324582323242324523234232423523581067[[#This Row],[PRICE IN EUR NET]]+G26*E26</f>
        <v>10.925500543943707</v>
      </c>
      <c r="G26" s="9">
        <v>0.14399999999999999</v>
      </c>
    </row>
    <row r="27" spans="1:7" x14ac:dyDescent="0.25">
      <c r="A27">
        <v>4</v>
      </c>
      <c r="B27" t="s">
        <v>36</v>
      </c>
      <c r="C27" t="s">
        <v>70</v>
      </c>
      <c r="D27" s="7">
        <v>11.988</v>
      </c>
      <c r="E27" s="12">
        <v>9.5502627132375064</v>
      </c>
      <c r="F27" s="6">
        <f>Tabela11043106732324582323242324523234232423523581067[[#This Row],[PRICE IN EUR NET]]+G27*E27</f>
        <v>10.925500543943707</v>
      </c>
      <c r="G27" s="9">
        <v>0.14399999999999999</v>
      </c>
    </row>
    <row r="28" spans="1:7" x14ac:dyDescent="0.25">
      <c r="A28">
        <v>4</v>
      </c>
      <c r="B28" t="s">
        <v>37</v>
      </c>
      <c r="C28" t="s">
        <v>71</v>
      </c>
      <c r="D28" s="7">
        <v>11.988</v>
      </c>
      <c r="E28" s="12">
        <v>9.5502627132375064</v>
      </c>
      <c r="F28" s="6">
        <f>Tabela11043106732324582323242324523234232423523581067[[#This Row],[PRICE IN EUR NET]]+G28*E28</f>
        <v>10.925500543943707</v>
      </c>
      <c r="G28" s="9">
        <v>0.14399999999999999</v>
      </c>
    </row>
    <row r="29" spans="1:7" x14ac:dyDescent="0.25">
      <c r="A29">
        <v>4</v>
      </c>
      <c r="B29" t="s">
        <v>38</v>
      </c>
      <c r="C29" t="s">
        <v>72</v>
      </c>
      <c r="D29" s="7">
        <v>292.50720000000001</v>
      </c>
      <c r="E29" s="15">
        <v>28.639214869337781</v>
      </c>
      <c r="F29" s="6">
        <f>Tabela11043106732324582323242324523234232423523581067[[#This Row],[PRICE IN EUR NET]]+G29*E29</f>
        <v>32.763261810522422</v>
      </c>
      <c r="G29" s="9">
        <v>0.14399999999999999</v>
      </c>
    </row>
    <row r="30" spans="1:7" x14ac:dyDescent="0.25">
      <c r="A30">
        <v>4</v>
      </c>
      <c r="B30" t="s">
        <v>39</v>
      </c>
      <c r="C30" t="s">
        <v>73</v>
      </c>
      <c r="D30" s="7">
        <v>175.82400000000001</v>
      </c>
      <c r="E30" s="12">
        <v>28.639214869337781</v>
      </c>
      <c r="F30" s="6">
        <f>Tabela11043106732324582323242324523234232423523581067[[#This Row],[PRICE IN EUR NET]]+G30*E30</f>
        <v>32.763261810522422</v>
      </c>
      <c r="G30" s="9">
        <v>0.14399999999999999</v>
      </c>
    </row>
    <row r="31" spans="1:7" x14ac:dyDescent="0.25">
      <c r="A31">
        <v>4</v>
      </c>
      <c r="B31" t="s">
        <v>40</v>
      </c>
      <c r="C31" t="s">
        <v>74</v>
      </c>
      <c r="D31" s="7">
        <v>225.37439999999998</v>
      </c>
      <c r="E31" s="12">
        <v>28.639214869337781</v>
      </c>
      <c r="F31" s="6">
        <f>Tabela11043106732324582323242324523234232423523581067[[#This Row],[PRICE IN EUR NET]]+G31*E31</f>
        <v>32.763261810522422</v>
      </c>
      <c r="G31" s="9">
        <v>0.14399999999999999</v>
      </c>
    </row>
    <row r="32" spans="1:7" x14ac:dyDescent="0.25">
      <c r="A32">
        <v>4</v>
      </c>
      <c r="B32" t="s">
        <v>41</v>
      </c>
      <c r="C32" t="s">
        <v>75</v>
      </c>
      <c r="D32" s="7">
        <v>351.64800000000002</v>
      </c>
      <c r="E32" s="12">
        <v>38.189477582575293</v>
      </c>
      <c r="F32" s="6">
        <f>Tabela11043106732324582323242324523234232423523581067[[#This Row],[PRICE IN EUR NET]]+G32*E32</f>
        <v>43.688762354466135</v>
      </c>
      <c r="G32" s="9">
        <v>0.14399999999999999</v>
      </c>
    </row>
    <row r="33" spans="1:7" x14ac:dyDescent="0.25">
      <c r="A33">
        <v>4</v>
      </c>
      <c r="B33" t="s">
        <v>42</v>
      </c>
      <c r="C33" t="s">
        <v>76</v>
      </c>
      <c r="D33" s="7">
        <v>1269.1296</v>
      </c>
      <c r="E33" s="12">
        <v>111.90889521561004</v>
      </c>
      <c r="F33" s="6">
        <f>Tabela11043106732324582323242324523234232423523581067[[#This Row],[PRICE IN EUR NET]]+G33*E33</f>
        <v>128.02377612665788</v>
      </c>
      <c r="G33" s="9">
        <v>0.14399999999999999</v>
      </c>
    </row>
    <row r="34" spans="1:7" x14ac:dyDescent="0.25">
      <c r="A34">
        <v>4</v>
      </c>
      <c r="B34" t="s">
        <v>43</v>
      </c>
      <c r="C34" t="s">
        <v>77</v>
      </c>
      <c r="D34" s="10">
        <v>768.83040000000005</v>
      </c>
      <c r="E34" s="12">
        <v>72.659306066708339</v>
      </c>
      <c r="F34" s="6">
        <f>Tabela11043106732324582323242324523234232423523581067[[#This Row],[PRICE IN EUR NET]]+G34*E34</f>
        <v>83.122246140314331</v>
      </c>
      <c r="G34" s="9">
        <v>0.14399999999999999</v>
      </c>
    </row>
    <row r="35" spans="1:7" x14ac:dyDescent="0.25">
      <c r="A35">
        <v>4</v>
      </c>
      <c r="B35" t="s">
        <v>44</v>
      </c>
      <c r="C35" t="s">
        <v>78</v>
      </c>
      <c r="D35" s="10">
        <v>245.08799999999999</v>
      </c>
      <c r="E35" s="12">
        <v>28.639214869337781</v>
      </c>
      <c r="F35" s="6">
        <f>Tabela11043106732324582323242324523234232423523581067[[#This Row],[PRICE IN EUR NET]]+G35*E35</f>
        <v>32.763261810522422</v>
      </c>
      <c r="G35" s="9">
        <v>0.14399999999999999</v>
      </c>
    </row>
    <row r="36" spans="1:7" x14ac:dyDescent="0.25">
      <c r="A36">
        <v>4</v>
      </c>
      <c r="B36" t="s">
        <v>45</v>
      </c>
      <c r="C36" t="s">
        <v>79</v>
      </c>
      <c r="D36" s="10">
        <v>463.53599999999994</v>
      </c>
      <c r="E36" s="12">
        <v>47.739740295812794</v>
      </c>
      <c r="F36" s="6">
        <f>Tabela11043106732324582323242324523234232423523581067[[#This Row],[PRICE IN EUR NET]]+G36*E36</f>
        <v>54.614262898409834</v>
      </c>
      <c r="G36" s="9">
        <v>0.14399999999999999</v>
      </c>
    </row>
    <row r="37" spans="1:7" x14ac:dyDescent="0.25">
      <c r="A37">
        <v>4</v>
      </c>
      <c r="B37" t="s">
        <v>46</v>
      </c>
      <c r="C37" t="s">
        <v>80</v>
      </c>
      <c r="D37" s="10">
        <v>319.68</v>
      </c>
      <c r="E37" s="12">
        <v>38.189477582575293</v>
      </c>
      <c r="F37" s="6">
        <f>Tabela11043106732324582323242324523234232423523581067[[#This Row],[PRICE IN EUR NET]]+G37*E37</f>
        <v>43.688762354466135</v>
      </c>
      <c r="G37" s="9">
        <v>0.14399999999999999</v>
      </c>
    </row>
    <row r="38" spans="1:7" x14ac:dyDescent="0.25">
      <c r="A38">
        <v>4</v>
      </c>
      <c r="B38" t="s">
        <v>47</v>
      </c>
      <c r="C38" t="s">
        <v>81</v>
      </c>
      <c r="D38" s="10">
        <v>223.77600000000001</v>
      </c>
      <c r="E38" s="12">
        <v>28.639214869337781</v>
      </c>
      <c r="F38" s="6">
        <f>Tabela11043106732324582323242324523234232423523581067[[#This Row],[PRICE IN EUR NET]]+G38*E38</f>
        <v>32.763261810522422</v>
      </c>
      <c r="G38" s="9">
        <v>0.14399999999999999</v>
      </c>
    </row>
    <row r="39" spans="1:7" x14ac:dyDescent="0.25">
      <c r="A39">
        <v>4</v>
      </c>
      <c r="B39" t="s">
        <v>48</v>
      </c>
      <c r="C39" t="s">
        <v>82</v>
      </c>
      <c r="D39" s="10">
        <v>143.85599999999999</v>
      </c>
      <c r="E39" s="12">
        <v>9.5502627132375064</v>
      </c>
      <c r="F39" s="6">
        <f>Tabela11043106732324582323242324523234232423523581067[[#This Row],[PRICE IN EUR NET]]+G39*E39</f>
        <v>10.925500543943707</v>
      </c>
      <c r="G39" s="9">
        <v>0.14399999999999999</v>
      </c>
    </row>
    <row r="40" spans="1:7" x14ac:dyDescent="0.25">
      <c r="A40">
        <v>4</v>
      </c>
      <c r="B40" t="s">
        <v>49</v>
      </c>
      <c r="C40" t="s">
        <v>83</v>
      </c>
      <c r="D40" s="10">
        <v>380.41920000000005</v>
      </c>
      <c r="E40" s="12">
        <v>38.189477582575293</v>
      </c>
      <c r="F40" s="6">
        <f>Tabela11043106732324582323242324523234232423523581067[[#This Row],[PRICE IN EUR NET]]+G40*E40</f>
        <v>43.688762354466135</v>
      </c>
      <c r="G40" s="9">
        <v>0.14399999999999999</v>
      </c>
    </row>
    <row r="41" spans="1:7" x14ac:dyDescent="0.25">
      <c r="A41">
        <v>4</v>
      </c>
      <c r="B41" t="s">
        <v>50</v>
      </c>
      <c r="C41" t="s">
        <v>84</v>
      </c>
      <c r="D41" s="10">
        <v>213.12</v>
      </c>
      <c r="E41" s="15">
        <v>28.639214869337781</v>
      </c>
      <c r="F41" s="6">
        <f>Tabela11043106732324582323242324523234232423523581067[[#This Row],[PRICE IN EUR NET]]+G41*E41</f>
        <v>32.763261810522422</v>
      </c>
      <c r="G41" s="9">
        <v>0.14399999999999999</v>
      </c>
    </row>
    <row r="42" spans="1:7" x14ac:dyDescent="0.25">
      <c r="A42">
        <v>4</v>
      </c>
      <c r="B42" t="s">
        <v>51</v>
      </c>
      <c r="C42" t="s">
        <v>85</v>
      </c>
      <c r="D42" s="10">
        <v>1470.528</v>
      </c>
      <c r="E42" s="12">
        <v>124.10943684466359</v>
      </c>
      <c r="F42" s="6">
        <f>Tabela11043106732324582323242324523234232423523581067[[#This Row],[PRICE IN EUR NET]]+G42*E42</f>
        <v>141.98119575029514</v>
      </c>
      <c r="G42" s="9">
        <v>0.14399999999999999</v>
      </c>
    </row>
    <row r="43" spans="1:7" x14ac:dyDescent="0.25">
      <c r="A43">
        <v>4</v>
      </c>
      <c r="B43" t="s">
        <v>52</v>
      </c>
      <c r="C43" t="s">
        <v>86</v>
      </c>
      <c r="D43" s="10">
        <v>24.2424</v>
      </c>
      <c r="E43" s="12">
        <v>15.910932111195983</v>
      </c>
      <c r="F43" s="6">
        <f>Tabela11043106732324582323242324523234232423523581067[[#This Row],[PRICE IN EUR NET]]+G43*E43</f>
        <v>18.202106335208203</v>
      </c>
      <c r="G43" s="9">
        <v>0.14399999999999999</v>
      </c>
    </row>
    <row r="44" spans="1:7" x14ac:dyDescent="0.25">
      <c r="A44">
        <v>4</v>
      </c>
      <c r="B44" t="s">
        <v>53</v>
      </c>
      <c r="C44" t="s">
        <v>87</v>
      </c>
      <c r="D44" s="10">
        <v>94.305599999999998</v>
      </c>
      <c r="E44" s="12">
        <v>28.639214869337781</v>
      </c>
      <c r="F44" s="6">
        <f>Tabela11043106732324582323242324523234232423523581067[[#This Row],[PRICE IN EUR NET]]+G44*E44</f>
        <v>32.763261810522422</v>
      </c>
      <c r="G44" s="9">
        <v>0.14399999999999999</v>
      </c>
    </row>
    <row r="45" spans="1:7" x14ac:dyDescent="0.25">
      <c r="A45">
        <v>4</v>
      </c>
      <c r="B45" t="s">
        <v>54</v>
      </c>
      <c r="C45" t="s">
        <v>88</v>
      </c>
      <c r="D45" s="10">
        <v>171.02879999999999</v>
      </c>
      <c r="E45" s="12">
        <v>28.639214869337781</v>
      </c>
      <c r="F45" s="6">
        <f>Tabela11043106732324582323242324523234232423523581067[[#This Row],[PRICE IN EUR NET]]+G45*E45</f>
        <v>32.763261810522422</v>
      </c>
      <c r="G45" s="9">
        <v>0.14399999999999999</v>
      </c>
    </row>
    <row r="46" spans="1:7" x14ac:dyDescent="0.25">
      <c r="A46">
        <v>4</v>
      </c>
      <c r="B46" s="19" t="s">
        <v>55</v>
      </c>
      <c r="C46" s="20" t="s">
        <v>89</v>
      </c>
      <c r="D46" s="21">
        <v>66.833100000000002</v>
      </c>
      <c r="E46" s="22">
        <v>22.280860125454254</v>
      </c>
      <c r="F46" s="6">
        <f>Tabela11043106732324582323242324523234232423523581067[[#This Row],[PRICE IN EUR NET]]+G46*E46</f>
        <v>25.489303983519665</v>
      </c>
      <c r="G46" s="9">
        <v>0.14399999999999999</v>
      </c>
    </row>
    <row r="47" spans="1:7" x14ac:dyDescent="0.25">
      <c r="A47">
        <v>4</v>
      </c>
      <c r="B47" s="19" t="s">
        <v>56</v>
      </c>
      <c r="C47" s="20" t="s">
        <v>90</v>
      </c>
      <c r="D47" s="21">
        <v>24.2424</v>
      </c>
      <c r="E47" s="22">
        <v>15.910932111195983</v>
      </c>
      <c r="F47" s="6">
        <f>Tabela11043106732324582323242324523234232423523581067[[#This Row],[PRICE IN EUR NET]]+G47*E47</f>
        <v>18.202106335208203</v>
      </c>
      <c r="G47" s="9">
        <v>0.14399999999999999</v>
      </c>
    </row>
    <row r="48" spans="1:7" x14ac:dyDescent="0.25">
      <c r="A48">
        <v>4</v>
      </c>
      <c r="B48" s="19" t="s">
        <v>57</v>
      </c>
      <c r="C48" s="20" t="s">
        <v>91</v>
      </c>
      <c r="D48" s="21">
        <v>46.253700000000002</v>
      </c>
      <c r="E48" s="22">
        <v>15.910932111195983</v>
      </c>
      <c r="F48" s="6">
        <f>Tabela11043106732324582323242324523234232423523581067[[#This Row],[PRICE IN EUR NET]]+G48*E48</f>
        <v>18.202106335208203</v>
      </c>
      <c r="G48" s="9">
        <v>0.14399999999999999</v>
      </c>
    </row>
    <row r="49" spans="1:7" x14ac:dyDescent="0.25">
      <c r="A49">
        <v>4</v>
      </c>
      <c r="B49" s="19" t="s">
        <v>58</v>
      </c>
      <c r="C49" s="20" t="s">
        <v>92</v>
      </c>
      <c r="D49" s="21">
        <v>20.978999999999999</v>
      </c>
      <c r="E49" s="22">
        <v>9.5502627132375064</v>
      </c>
      <c r="F49" s="6">
        <f>Tabela11043106732324582323242324523234232423523581067[[#This Row],[PRICE IN EUR NET]]+G49*E49</f>
        <v>10.925500543943707</v>
      </c>
      <c r="G49" s="9">
        <v>0.14399999999999999</v>
      </c>
    </row>
    <row r="50" spans="1:7" x14ac:dyDescent="0.25">
      <c r="A50">
        <v>4</v>
      </c>
      <c r="B50" s="19" t="s">
        <v>59</v>
      </c>
      <c r="C50" s="20" t="s">
        <v>93</v>
      </c>
      <c r="D50" s="21">
        <v>298.36799999999999</v>
      </c>
      <c r="E50" s="22">
        <v>28.639214869337781</v>
      </c>
      <c r="F50" s="6">
        <f>Tabela11043106732324582323242324523234232423523581067[[#This Row],[PRICE IN EUR NET]]+G50*E50</f>
        <v>32.763261810522422</v>
      </c>
      <c r="G50" s="9">
        <v>0.14399999999999999</v>
      </c>
    </row>
    <row r="51" spans="1:7" x14ac:dyDescent="0.25">
      <c r="A51">
        <v>4</v>
      </c>
      <c r="B51" s="19" t="s">
        <v>60</v>
      </c>
      <c r="C51" s="20" t="s">
        <v>94</v>
      </c>
      <c r="D51" s="21">
        <v>920.14559999999994</v>
      </c>
      <c r="E51" s="22">
        <v>85.919959262088284</v>
      </c>
      <c r="F51" s="6">
        <f>Tabela11043106732324582323242324523234232423523581067[[#This Row],[PRICE IN EUR NET]]+G51*E51</f>
        <v>98.292433395828994</v>
      </c>
      <c r="G51" s="9">
        <v>0.14399999999999999</v>
      </c>
    </row>
    <row r="52" spans="1:7" x14ac:dyDescent="0.25">
      <c r="A52">
        <v>4</v>
      </c>
      <c r="B52" s="19" t="s">
        <v>61</v>
      </c>
      <c r="C52" s="20" t="s">
        <v>95</v>
      </c>
      <c r="D52" s="21">
        <v>351.64800000000002</v>
      </c>
      <c r="E52" s="22">
        <v>38.189477582575293</v>
      </c>
      <c r="F52" s="6">
        <f>Tabela11043106732324582323242324523234232423523581067[[#This Row],[PRICE IN EUR NET]]+G52*E52</f>
        <v>43.688762354466135</v>
      </c>
      <c r="G52" s="9">
        <v>0.14399999999999999</v>
      </c>
    </row>
    <row r="53" spans="1:7" x14ac:dyDescent="0.25">
      <c r="A53">
        <v>4</v>
      </c>
      <c r="B53" s="19" t="s">
        <v>62</v>
      </c>
      <c r="C53" s="20" t="s">
        <v>96</v>
      </c>
      <c r="D53" s="21">
        <v>188.6112</v>
      </c>
      <c r="E53" s="22">
        <v>28.639214869337781</v>
      </c>
      <c r="F53" s="6">
        <f>Tabela11043106732324582323242324523234232423523581067[[#This Row],[PRICE IN EUR NET]]+G53*E53</f>
        <v>32.763261810522422</v>
      </c>
      <c r="G53" s="9">
        <v>0.14399999999999999</v>
      </c>
    </row>
    <row r="54" spans="1:7" x14ac:dyDescent="0.25">
      <c r="A54">
        <v>4</v>
      </c>
      <c r="B54" s="19" t="s">
        <v>63</v>
      </c>
      <c r="C54" s="20" t="s">
        <v>97</v>
      </c>
      <c r="D54" s="21">
        <v>163.0368</v>
      </c>
      <c r="E54" s="22">
        <v>28.639214869337781</v>
      </c>
      <c r="F54" s="6">
        <f>Tabela11043106732324582323242324523234232423523581067[[#This Row],[PRICE IN EUR NET]]+G54*E54</f>
        <v>32.763261810522422</v>
      </c>
      <c r="G54" s="9">
        <v>0.14399999999999999</v>
      </c>
    </row>
    <row r="55" spans="1:7" x14ac:dyDescent="0.25">
      <c r="A55">
        <v>4</v>
      </c>
      <c r="B55" s="19" t="s">
        <v>64</v>
      </c>
      <c r="C55" s="20" t="s">
        <v>98</v>
      </c>
      <c r="D55" s="21">
        <v>693.7056</v>
      </c>
      <c r="E55" s="22">
        <v>57.280744392750506</v>
      </c>
      <c r="F55" s="6">
        <f>Tabela11043106732324582323242324523234232423523581067[[#This Row],[PRICE IN EUR NET]]+G55*E55</f>
        <v>65.529171585306585</v>
      </c>
      <c r="G55" s="9">
        <v>0.14399999999999999</v>
      </c>
    </row>
    <row r="56" spans="1:7" x14ac:dyDescent="0.25">
      <c r="A56">
        <v>4</v>
      </c>
      <c r="B56" s="19" t="s">
        <v>65</v>
      </c>
      <c r="C56" s="20" t="s">
        <v>99</v>
      </c>
      <c r="D56" s="21">
        <v>12.187800000000001</v>
      </c>
      <c r="E56" s="22">
        <v>9.5502627132375064</v>
      </c>
      <c r="F56" s="6">
        <f>Tabela11043106732324582323242324523234232423523581067[[#This Row],[PRICE IN EUR NET]]+G56*E56</f>
        <v>10.925500543943707</v>
      </c>
      <c r="G56" s="9">
        <v>0.14399999999999999</v>
      </c>
    </row>
    <row r="57" spans="1:7" x14ac:dyDescent="0.25">
      <c r="A57" s="2" t="s">
        <v>5</v>
      </c>
      <c r="B57" s="2" t="s">
        <v>6</v>
      </c>
      <c r="C57" s="2" t="s">
        <v>7</v>
      </c>
      <c r="F57" s="7"/>
    </row>
    <row r="58" spans="1:7" x14ac:dyDescent="0.25">
      <c r="A58" s="4">
        <f>SUM(Tabela11043106732324582323242324523234232423523581067[WITH FUEL ADD])</f>
        <v>1314.2535101729047</v>
      </c>
      <c r="B58" s="3">
        <v>4.3202999999999996</v>
      </c>
      <c r="C58" s="5">
        <f>A58*B58</f>
        <v>5677.9694399999998</v>
      </c>
    </row>
    <row r="61" spans="1:7" x14ac:dyDescent="0.25">
      <c r="A61" s="1" t="s">
        <v>100</v>
      </c>
    </row>
    <row r="63" spans="1:7" x14ac:dyDescent="0.25">
      <c r="A63" t="s">
        <v>0</v>
      </c>
      <c r="B63" t="s">
        <v>9</v>
      </c>
      <c r="C63" t="s">
        <v>1</v>
      </c>
      <c r="D63" t="s">
        <v>2</v>
      </c>
      <c r="E63" s="7" t="s">
        <v>3</v>
      </c>
      <c r="F63" t="s">
        <v>8</v>
      </c>
      <c r="G63" t="s">
        <v>4</v>
      </c>
    </row>
    <row r="64" spans="1:7" x14ac:dyDescent="0.25">
      <c r="A64">
        <v>4</v>
      </c>
      <c r="B64" t="s">
        <v>101</v>
      </c>
      <c r="C64" t="s">
        <v>126</v>
      </c>
      <c r="D64" s="7">
        <v>159.84</v>
      </c>
      <c r="E64" s="11">
        <v>28.639667705088268</v>
      </c>
      <c r="F64" s="6">
        <f>Tabela110431067323245823232423245232342324235235810679[[#This Row],[PRICE IN EUR NET]]+G64*E64</f>
        <v>32.763779854620978</v>
      </c>
      <c r="G64" s="9">
        <v>0.14399999999999999</v>
      </c>
    </row>
    <row r="65" spans="1:7" x14ac:dyDescent="0.25">
      <c r="A65">
        <v>4</v>
      </c>
      <c r="B65" t="s">
        <v>102</v>
      </c>
      <c r="C65" t="s">
        <v>127</v>
      </c>
      <c r="D65" s="7">
        <v>260.00640000000004</v>
      </c>
      <c r="E65" s="11">
        <v>28.639667705088268</v>
      </c>
      <c r="F65" s="6">
        <f>Tabela110431067323245823232423245232342324235235810679[[#This Row],[PRICE IN EUR NET]]+G65*E65</f>
        <v>32.763779854620978</v>
      </c>
      <c r="G65" s="9">
        <v>0.14399999999999999</v>
      </c>
    </row>
    <row r="66" spans="1:7" x14ac:dyDescent="0.25">
      <c r="A66">
        <v>4</v>
      </c>
      <c r="B66" t="s">
        <v>103</v>
      </c>
      <c r="C66" t="s">
        <v>128</v>
      </c>
      <c r="D66" s="10">
        <v>466.7328</v>
      </c>
      <c r="E66" s="12">
        <v>47.739702319141571</v>
      </c>
      <c r="F66" s="6">
        <f>Tabela110431067323245823232423245232342324235235810679[[#This Row],[PRICE IN EUR NET]]+G66*E66</f>
        <v>54.614219453097959</v>
      </c>
      <c r="G66" s="9">
        <v>0.14399999999999999</v>
      </c>
    </row>
    <row r="67" spans="1:7" x14ac:dyDescent="0.25">
      <c r="A67">
        <v>4</v>
      </c>
      <c r="B67" t="s">
        <v>104</v>
      </c>
      <c r="C67" t="s">
        <v>129</v>
      </c>
      <c r="D67" s="10">
        <v>43.956000000000003</v>
      </c>
      <c r="E67" s="12">
        <v>15.910926502826815</v>
      </c>
      <c r="F67" s="6">
        <f>Tabela110431067323245823232423245232342324235235810679[[#This Row],[PRICE IN EUR NET]]+G67*E67</f>
        <v>18.202099919233877</v>
      </c>
      <c r="G67" s="9">
        <v>0.14399999999999999</v>
      </c>
    </row>
    <row r="68" spans="1:7" x14ac:dyDescent="0.25">
      <c r="A68">
        <v>4</v>
      </c>
      <c r="B68" t="s">
        <v>105</v>
      </c>
      <c r="C68" t="s">
        <v>130</v>
      </c>
      <c r="D68" s="7">
        <v>111.88800000000001</v>
      </c>
      <c r="E68" s="11">
        <v>11.669551171108804</v>
      </c>
      <c r="F68" s="6">
        <f>Tabela110431067323245823232423245232342324235235810679[[#This Row],[PRICE IN EUR NET]]+G68*E68</f>
        <v>13.349966539748472</v>
      </c>
      <c r="G68" s="9">
        <v>0.14399999999999999</v>
      </c>
    </row>
    <row r="69" spans="1:7" x14ac:dyDescent="0.25">
      <c r="A69">
        <v>4</v>
      </c>
      <c r="B69" t="s">
        <v>106</v>
      </c>
      <c r="C69" t="s">
        <v>131</v>
      </c>
      <c r="D69" s="10">
        <v>323.40960000000001</v>
      </c>
      <c r="E69" s="17">
        <v>38.190838813891773</v>
      </c>
      <c r="F69" s="6">
        <f>Tabela110431067323245823232423245232342324235235810679[[#This Row],[PRICE IN EUR NET]]+G69*E69</f>
        <v>43.690319603092185</v>
      </c>
      <c r="G69" s="9">
        <v>0.14399999999999999</v>
      </c>
    </row>
    <row r="70" spans="1:7" x14ac:dyDescent="0.25">
      <c r="A70">
        <v>4</v>
      </c>
      <c r="B70" t="s">
        <v>107</v>
      </c>
      <c r="C70" t="s">
        <v>132</v>
      </c>
      <c r="D70" s="10">
        <v>1547.2511999999999</v>
      </c>
      <c r="E70" s="17">
        <v>128.88888888888889</v>
      </c>
      <c r="F70" s="6">
        <f>Tabela110431067323245823232423245232342324235235810679[[#This Row],[PRICE IN EUR NET]]+G70*E70</f>
        <v>147.44888888888889</v>
      </c>
      <c r="G70" s="9">
        <v>0.14399999999999999</v>
      </c>
    </row>
    <row r="71" spans="1:7" x14ac:dyDescent="0.25">
      <c r="A71">
        <v>4</v>
      </c>
      <c r="B71" t="s">
        <v>108</v>
      </c>
      <c r="C71" t="s">
        <v>133</v>
      </c>
      <c r="D71" s="7">
        <v>492.30719999999997</v>
      </c>
      <c r="E71" s="17">
        <v>47.739702319141571</v>
      </c>
      <c r="F71" s="6">
        <f>Tabela110431067323245823232423245232342324235235810679[[#This Row],[PRICE IN EUR NET]]+G71*E71</f>
        <v>54.614219453097959</v>
      </c>
      <c r="G71" s="9">
        <v>0.14399999999999999</v>
      </c>
    </row>
    <row r="72" spans="1:7" x14ac:dyDescent="0.25">
      <c r="A72">
        <v>4</v>
      </c>
      <c r="B72" t="s">
        <v>109</v>
      </c>
      <c r="C72" t="s">
        <v>134</v>
      </c>
      <c r="D72" s="10">
        <v>28.171799999999998</v>
      </c>
      <c r="E72" s="17">
        <v>15.910926502826815</v>
      </c>
      <c r="F72" s="6">
        <f>Tabela110431067323245823232423245232342324235235810679[[#This Row],[PRICE IN EUR NET]]+G72*E72</f>
        <v>18.202099919233877</v>
      </c>
      <c r="G72" s="9">
        <v>0.14399999999999999</v>
      </c>
    </row>
    <row r="73" spans="1:7" x14ac:dyDescent="0.25">
      <c r="A73">
        <v>4</v>
      </c>
      <c r="B73" t="s">
        <v>110</v>
      </c>
      <c r="C73" t="s">
        <v>135</v>
      </c>
      <c r="D73" s="10">
        <v>374.0256</v>
      </c>
      <c r="E73" s="17">
        <v>38.190838813891773</v>
      </c>
      <c r="F73" s="6">
        <f>Tabela110431067323245823232423245232342324235235810679[[#This Row],[PRICE IN EUR NET]]+G73*E73</f>
        <v>43.690319603092185</v>
      </c>
      <c r="G73" s="9">
        <v>0.14399999999999999</v>
      </c>
    </row>
    <row r="74" spans="1:7" x14ac:dyDescent="0.25">
      <c r="A74">
        <v>4</v>
      </c>
      <c r="B74" t="s">
        <v>111</v>
      </c>
      <c r="C74" t="s">
        <v>136</v>
      </c>
      <c r="D74" s="10">
        <v>498.70080000000002</v>
      </c>
      <c r="E74" s="17">
        <v>47.739702319141571</v>
      </c>
      <c r="F74" s="6">
        <f>Tabela110431067323245823232423245232342324235235810679[[#This Row],[PRICE IN EUR NET]]+G74*E74</f>
        <v>54.614219453097959</v>
      </c>
      <c r="G74" s="9">
        <v>0.14399999999999999</v>
      </c>
    </row>
    <row r="75" spans="1:7" x14ac:dyDescent="0.25">
      <c r="A75">
        <v>4</v>
      </c>
      <c r="B75" t="s">
        <v>112</v>
      </c>
      <c r="C75" t="s">
        <v>137</v>
      </c>
      <c r="D75" s="10">
        <v>42.624000000000002</v>
      </c>
      <c r="E75" s="17">
        <v>9.5488635052497983</v>
      </c>
      <c r="F75" s="6">
        <f>Tabela110431067323245823232423245232342324235235810679[[#This Row],[PRICE IN EUR NET]]+G75*E75</f>
        <v>10.923899850005769</v>
      </c>
      <c r="G75" s="9">
        <v>0.14399999999999999</v>
      </c>
    </row>
    <row r="76" spans="1:7" x14ac:dyDescent="0.25">
      <c r="A76">
        <v>4</v>
      </c>
      <c r="B76" t="s">
        <v>113</v>
      </c>
      <c r="C76" t="s">
        <v>138</v>
      </c>
      <c r="D76" s="10">
        <v>732.06719999999996</v>
      </c>
      <c r="E76" s="17">
        <v>72.659513095650169</v>
      </c>
      <c r="F76" s="6">
        <f>Tabela110431067323245823232423245232342324235235810679[[#This Row],[PRICE IN EUR NET]]+G76*E76</f>
        <v>83.122482981423786</v>
      </c>
      <c r="G76" s="9">
        <v>0.14399999999999999</v>
      </c>
    </row>
    <row r="77" spans="1:7" x14ac:dyDescent="0.25">
      <c r="A77">
        <v>4</v>
      </c>
      <c r="B77" t="s">
        <v>114</v>
      </c>
      <c r="C77" t="s">
        <v>139</v>
      </c>
      <c r="D77" s="10">
        <v>819.97919999999999</v>
      </c>
      <c r="E77" s="17">
        <v>92.821045344409839</v>
      </c>
      <c r="F77" s="6">
        <f>Tabela110431067323245823232423245232342324235235810679[[#This Row],[PRICE IN EUR NET]]+G77*E77</f>
        <v>106.18727587400485</v>
      </c>
      <c r="G77" s="9">
        <v>0.14399999999999999</v>
      </c>
    </row>
    <row r="78" spans="1:7" x14ac:dyDescent="0.25">
      <c r="A78">
        <v>4</v>
      </c>
      <c r="B78" t="s">
        <v>115</v>
      </c>
      <c r="C78" t="s">
        <v>140</v>
      </c>
      <c r="D78" s="10">
        <v>3350.2464</v>
      </c>
      <c r="E78" s="12">
        <v>230</v>
      </c>
      <c r="F78" s="6">
        <f>Tabela110431067323245823232423245232342324235235810679[[#This Row],[PRICE IN EUR NET]]+G78*E78</f>
        <v>230</v>
      </c>
      <c r="G78" s="9">
        <v>0</v>
      </c>
    </row>
    <row r="79" spans="1:7" x14ac:dyDescent="0.25">
      <c r="A79">
        <v>4</v>
      </c>
      <c r="B79" t="s">
        <v>116</v>
      </c>
      <c r="C79" t="s">
        <v>141</v>
      </c>
      <c r="D79" s="10">
        <v>95.903999999999996</v>
      </c>
      <c r="E79" s="12">
        <v>11.669551171108804</v>
      </c>
      <c r="F79" s="6">
        <f>Tabela110431067323245823232423245232342324235235810679[[#This Row],[PRICE IN EUR NET]]+G79*E79</f>
        <v>13.349966539748472</v>
      </c>
      <c r="G79" s="9">
        <v>0.14399999999999999</v>
      </c>
    </row>
    <row r="80" spans="1:7" x14ac:dyDescent="0.25">
      <c r="A80">
        <v>4</v>
      </c>
      <c r="B80" t="s">
        <v>117</v>
      </c>
      <c r="C80" t="s">
        <v>142</v>
      </c>
      <c r="D80" s="10">
        <v>2016.1152000000002</v>
      </c>
      <c r="E80" s="12">
        <v>167.07972770278064</v>
      </c>
      <c r="F80" s="6">
        <f>Tabela110431067323245823232423245232342324235235810679[[#This Row],[PRICE IN EUR NET]]+G80*E80</f>
        <v>191.13920849198107</v>
      </c>
      <c r="G80" s="9">
        <v>0.14399999999999999</v>
      </c>
    </row>
    <row r="81" spans="1:7" x14ac:dyDescent="0.25">
      <c r="A81">
        <v>4</v>
      </c>
      <c r="B81" t="s">
        <v>118</v>
      </c>
      <c r="C81" t="s">
        <v>143</v>
      </c>
      <c r="D81" s="10">
        <v>1262.7359999999999</v>
      </c>
      <c r="E81" s="12">
        <v>128.88888888888889</v>
      </c>
      <c r="F81" s="6">
        <f>Tabela110431067323245823232423245232342324235235810679[[#This Row],[PRICE IN EUR NET]]+G81*E81</f>
        <v>147.44888888888889</v>
      </c>
      <c r="G81" s="9">
        <v>0.14399999999999999</v>
      </c>
    </row>
    <row r="82" spans="1:7" x14ac:dyDescent="0.25">
      <c r="A82">
        <v>4</v>
      </c>
      <c r="B82" t="s">
        <v>119</v>
      </c>
      <c r="C82" t="s">
        <v>144</v>
      </c>
      <c r="D82" s="21">
        <v>215.78400000000002</v>
      </c>
      <c r="E82" s="22">
        <v>42.960655359409252</v>
      </c>
      <c r="F82" s="6">
        <f>Tabela110431067323245823232423245232342324235235810679[[#This Row],[PRICE IN EUR NET]]+G82*E82</f>
        <v>49.146989731164183</v>
      </c>
      <c r="G82" s="9">
        <v>0.14399999999999999</v>
      </c>
    </row>
    <row r="83" spans="1:7" x14ac:dyDescent="0.25">
      <c r="A83">
        <v>4</v>
      </c>
      <c r="B83" t="s">
        <v>120</v>
      </c>
      <c r="C83" t="s">
        <v>145</v>
      </c>
      <c r="D83" s="21">
        <v>453.94560000000001</v>
      </c>
      <c r="E83" s="22">
        <v>52.509518864659057</v>
      </c>
      <c r="F83" s="6">
        <f>Tabela110431067323245823232423245232342324235235810679[[#This Row],[PRICE IN EUR NET]]+G83*E83</f>
        <v>60.070889581169965</v>
      </c>
      <c r="G83" s="9">
        <v>0.14399999999999999</v>
      </c>
    </row>
    <row r="84" spans="1:7" x14ac:dyDescent="0.25">
      <c r="A84">
        <v>4</v>
      </c>
      <c r="B84" t="s">
        <v>121</v>
      </c>
      <c r="C84" t="s">
        <v>146</v>
      </c>
      <c r="D84" s="21">
        <v>304.76159999999999</v>
      </c>
      <c r="E84" s="22">
        <v>47.739702319141571</v>
      </c>
      <c r="F84" s="6">
        <f>Tabela110431067323245823232423245232342324235235810679[[#This Row],[PRICE IN EUR NET]]+G84*E84</f>
        <v>54.614219453097959</v>
      </c>
      <c r="G84" s="9">
        <v>0.14399999999999999</v>
      </c>
    </row>
    <row r="85" spans="1:7" x14ac:dyDescent="0.25">
      <c r="A85">
        <v>4</v>
      </c>
      <c r="B85" t="s">
        <v>122</v>
      </c>
      <c r="C85" t="s">
        <v>147</v>
      </c>
      <c r="D85" s="21">
        <v>636.16320000000007</v>
      </c>
      <c r="E85" s="22">
        <v>58.340833044882892</v>
      </c>
      <c r="F85" s="6">
        <f>Tabela110431067323245823232423245232342324235235810679[[#This Row],[PRICE IN EUR NET]]+G85*E85</f>
        <v>66.741913003346028</v>
      </c>
      <c r="G85" s="9">
        <v>0.14399999999999999</v>
      </c>
    </row>
    <row r="86" spans="1:7" x14ac:dyDescent="0.25">
      <c r="A86">
        <v>4</v>
      </c>
      <c r="B86" t="s">
        <v>123</v>
      </c>
      <c r="C86" t="s">
        <v>148</v>
      </c>
      <c r="D86" s="21">
        <v>319.68</v>
      </c>
      <c r="E86" s="22">
        <v>38.190838813891773</v>
      </c>
      <c r="F86" s="6">
        <f>Tabela110431067323245823232423245232342324235235810679[[#This Row],[PRICE IN EUR NET]]+G86*E86</f>
        <v>43.690319603092185</v>
      </c>
      <c r="G86" s="9">
        <v>0.14399999999999999</v>
      </c>
    </row>
    <row r="87" spans="1:7" x14ac:dyDescent="0.25">
      <c r="A87">
        <v>4</v>
      </c>
      <c r="B87" t="s">
        <v>124</v>
      </c>
      <c r="C87" t="s">
        <v>149</v>
      </c>
      <c r="D87" s="21">
        <v>20.978999999999999</v>
      </c>
      <c r="E87" s="22">
        <v>9.5488635052497983</v>
      </c>
      <c r="F87" s="6">
        <f>Tabela110431067323245823232423245232342324235235810679[[#This Row],[PRICE IN EUR NET]]+G87*E87</f>
        <v>10.923899850005769</v>
      </c>
      <c r="G87" s="9">
        <v>0.14399999999999999</v>
      </c>
    </row>
    <row r="88" spans="1:7" x14ac:dyDescent="0.25">
      <c r="A88">
        <v>4</v>
      </c>
      <c r="B88" t="s">
        <v>125</v>
      </c>
      <c r="C88" t="s">
        <v>150</v>
      </c>
      <c r="D88" s="21">
        <v>524.27520000000004</v>
      </c>
      <c r="E88" s="22">
        <v>56.220145379023883</v>
      </c>
      <c r="F88" s="6">
        <f>Tabela110431067323245823232423245232342324235235810679[[#This Row],[PRICE IN EUR NET]]+G88*E88</f>
        <v>64.315846313603316</v>
      </c>
      <c r="G88" s="9">
        <v>0.14399999999999999</v>
      </c>
    </row>
    <row r="89" spans="1:7" x14ac:dyDescent="0.25">
      <c r="A89" s="2" t="s">
        <v>5</v>
      </c>
      <c r="B89" s="2" t="s">
        <v>6</v>
      </c>
      <c r="C89" s="2" t="s">
        <v>7</v>
      </c>
    </row>
    <row r="90" spans="1:7" x14ac:dyDescent="0.25">
      <c r="A90" s="4">
        <f>SUM(Tabela110431067323245823232423245232342324235235810679[WITH FUEL ADD])</f>
        <v>1645.6297127033574</v>
      </c>
      <c r="B90" s="3">
        <v>4.3334999999999999</v>
      </c>
      <c r="C90" s="5">
        <f>A90*B90</f>
        <v>7131.3363599999993</v>
      </c>
    </row>
    <row r="92" spans="1:7" x14ac:dyDescent="0.25">
      <c r="A92" s="4"/>
      <c r="B92" s="3"/>
      <c r="C92" s="5"/>
    </row>
    <row r="93" spans="1:7" x14ac:dyDescent="0.25">
      <c r="A93" s="1" t="s">
        <v>151</v>
      </c>
    </row>
    <row r="95" spans="1:7" x14ac:dyDescent="0.25">
      <c r="A95" t="s">
        <v>0</v>
      </c>
      <c r="B95" t="s">
        <v>9</v>
      </c>
      <c r="C95" t="s">
        <v>1</v>
      </c>
      <c r="D95" t="s">
        <v>2</v>
      </c>
      <c r="E95" s="7" t="s">
        <v>3</v>
      </c>
      <c r="F95" t="s">
        <v>8</v>
      </c>
      <c r="G95" t="s">
        <v>4</v>
      </c>
    </row>
    <row r="96" spans="1:7" x14ac:dyDescent="0.25">
      <c r="A96">
        <v>4</v>
      </c>
      <c r="B96" t="s">
        <v>163</v>
      </c>
      <c r="C96" t="s">
        <v>152</v>
      </c>
      <c r="D96" s="7">
        <v>143.85599999999999</v>
      </c>
      <c r="E96" s="11">
        <v>28.640248280334433</v>
      </c>
      <c r="F96" s="6">
        <f>Tabela1104310673232458232324232452323423242352358106793[[#This Row],[PRICE IN EUR NET]]+G96*E96</f>
        <v>32.764444032702592</v>
      </c>
      <c r="G96" s="9">
        <v>0.14399999999999999</v>
      </c>
    </row>
    <row r="97" spans="1:7" x14ac:dyDescent="0.25">
      <c r="A97">
        <v>4</v>
      </c>
      <c r="B97" t="s">
        <v>164</v>
      </c>
      <c r="C97" t="s">
        <v>153</v>
      </c>
      <c r="D97" s="7">
        <v>177.15600000000001</v>
      </c>
      <c r="E97" s="11">
        <v>42.960372420501656</v>
      </c>
      <c r="F97" s="6">
        <f>Tabela1104310673232458232324232452323423242352358106793[[#This Row],[PRICE IN EUR NET]]+G97*E97</f>
        <v>49.146666049053891</v>
      </c>
      <c r="G97" s="9">
        <v>0.14399999999999999</v>
      </c>
    </row>
    <row r="98" spans="1:7" x14ac:dyDescent="0.25">
      <c r="A98">
        <v>4</v>
      </c>
      <c r="B98" t="s">
        <v>165</v>
      </c>
      <c r="C98" t="s">
        <v>154</v>
      </c>
      <c r="D98" s="7">
        <v>137.4624</v>
      </c>
      <c r="E98" s="11">
        <v>28.640248280334433</v>
      </c>
      <c r="F98" s="6">
        <f>Tabela1104310673232458232324232452323423242352358106793[[#This Row],[PRICE IN EUR NET]]+G98*E98</f>
        <v>32.764444032702592</v>
      </c>
      <c r="G98" s="9">
        <v>0.14399999999999999</v>
      </c>
    </row>
    <row r="99" spans="1:7" x14ac:dyDescent="0.25">
      <c r="A99">
        <v>4</v>
      </c>
      <c r="B99" t="s">
        <v>166</v>
      </c>
      <c r="C99" t="s">
        <v>155</v>
      </c>
      <c r="D99" s="7">
        <v>5000.8608000000004</v>
      </c>
      <c r="E99" s="11">
        <v>319.99907358084164</v>
      </c>
      <c r="F99" s="6">
        <f>Tabela1104310673232458232324232452323423242352358106793[[#This Row],[PRICE IN EUR NET]]+G99*E99</f>
        <v>319.99907358084164</v>
      </c>
      <c r="G99" s="9">
        <v>0</v>
      </c>
    </row>
    <row r="100" spans="1:7" x14ac:dyDescent="0.25">
      <c r="A100">
        <v>4</v>
      </c>
      <c r="B100" t="s">
        <v>167</v>
      </c>
      <c r="C100" t="s">
        <v>156</v>
      </c>
      <c r="D100" s="7">
        <v>765.9</v>
      </c>
      <c r="E100" s="12">
        <v>72.65905458924891</v>
      </c>
      <c r="F100" s="6">
        <f>Tabela1104310673232458232324232452323423242352358106793[[#This Row],[PRICE IN EUR NET]]+G100*E100</f>
        <v>83.121958450100749</v>
      </c>
      <c r="G100" s="9">
        <v>0.14399999999999999</v>
      </c>
    </row>
    <row r="101" spans="1:7" x14ac:dyDescent="0.25">
      <c r="A101">
        <v>4</v>
      </c>
      <c r="B101" t="s">
        <v>168</v>
      </c>
      <c r="C101" t="s">
        <v>157</v>
      </c>
      <c r="D101" s="7">
        <v>11.988</v>
      </c>
      <c r="E101" s="12">
        <v>9.5490654746740145</v>
      </c>
      <c r="F101" s="6">
        <f>Tabela1104310673232458232324232452323423242352358106793[[#This Row],[PRICE IN EUR NET]]+G101*E101</f>
        <v>10.924130903027072</v>
      </c>
      <c r="G101" s="9">
        <v>0.14399999999999999</v>
      </c>
    </row>
    <row r="102" spans="1:7" x14ac:dyDescent="0.25">
      <c r="A102">
        <v>4</v>
      </c>
      <c r="B102" t="s">
        <v>169</v>
      </c>
      <c r="C102" t="s">
        <v>158</v>
      </c>
      <c r="D102" s="10">
        <v>56.310299999999998</v>
      </c>
      <c r="E102" s="12">
        <v>15.908932996734372</v>
      </c>
      <c r="F102" s="6">
        <f>Tabela1104310673232458232324232452323423242352358106793[[#This Row],[PRICE IN EUR NET]]+G102*E102</f>
        <v>18.199819348264121</v>
      </c>
      <c r="G102" s="9">
        <v>0.14399999999999999</v>
      </c>
    </row>
    <row r="103" spans="1:7" x14ac:dyDescent="0.25">
      <c r="A103">
        <v>4</v>
      </c>
      <c r="B103" t="s">
        <v>170</v>
      </c>
      <c r="C103" t="s">
        <v>159</v>
      </c>
      <c r="D103" s="10">
        <v>383.61599999999999</v>
      </c>
      <c r="E103" s="12">
        <v>38.189313755008449</v>
      </c>
      <c r="F103" s="6">
        <f>Tabela1104310673232458232324232452323423242352358106793[[#This Row],[PRICE IN EUR NET]]+G103*E103</f>
        <v>43.688574935729662</v>
      </c>
      <c r="G103" s="9">
        <v>0.14399999999999999</v>
      </c>
    </row>
    <row r="104" spans="1:7" x14ac:dyDescent="0.25">
      <c r="A104">
        <v>4</v>
      </c>
      <c r="B104" t="s">
        <v>171</v>
      </c>
      <c r="C104" t="s">
        <v>160</v>
      </c>
      <c r="D104" s="10">
        <v>597.80160000000001</v>
      </c>
      <c r="E104" s="12">
        <v>56.219746624360191</v>
      </c>
      <c r="F104" s="6">
        <f>Tabela1104310673232458232324232452323423242352358106793[[#This Row],[PRICE IN EUR NET]]+G104*E104</f>
        <v>64.315390138268057</v>
      </c>
      <c r="G104" s="9">
        <v>0.14399999999999999</v>
      </c>
    </row>
    <row r="105" spans="1:7" x14ac:dyDescent="0.25">
      <c r="A105">
        <v>4</v>
      </c>
      <c r="B105" t="s">
        <v>172</v>
      </c>
      <c r="C105" t="s">
        <v>161</v>
      </c>
      <c r="D105" s="10">
        <v>1527.0048000000002</v>
      </c>
      <c r="E105" s="12">
        <v>128.89038145308845</v>
      </c>
      <c r="F105" s="6">
        <f>Tabela1104310673232458232324232452323423242352358106793[[#This Row],[PRICE IN EUR NET]]+G105*E105</f>
        <v>147.45059638233317</v>
      </c>
      <c r="G105" s="9">
        <v>0.14399999999999999</v>
      </c>
    </row>
    <row r="106" spans="1:7" x14ac:dyDescent="0.25">
      <c r="A106">
        <v>4</v>
      </c>
      <c r="B106" t="s">
        <v>173</v>
      </c>
      <c r="C106" t="s">
        <v>162</v>
      </c>
      <c r="D106" s="10">
        <v>546.65279999999996</v>
      </c>
      <c r="E106" s="12">
        <v>56.219746624360191</v>
      </c>
      <c r="F106" s="6">
        <f>Tabela1104310673232458232324232452323423242352358106793[[#This Row],[PRICE IN EUR NET]]+G106*E106</f>
        <v>64.315390138268057</v>
      </c>
      <c r="G106" s="9">
        <v>0.14399999999999999</v>
      </c>
    </row>
    <row r="107" spans="1:7" x14ac:dyDescent="0.25">
      <c r="A107" s="2" t="s">
        <v>5</v>
      </c>
      <c r="B107" s="2" t="s">
        <v>6</v>
      </c>
      <c r="C107" s="2" t="s">
        <v>7</v>
      </c>
    </row>
    <row r="108" spans="1:7" x14ac:dyDescent="0.25">
      <c r="A108" s="4">
        <f>SUM(Tabela1104310673232458232324232452323423242352358106793[WITH FUEL ADD])</f>
        <v>866.69048799129166</v>
      </c>
      <c r="B108" s="3">
        <v>4.3177000000000003</v>
      </c>
      <c r="C108" s="5">
        <f>A108*B108</f>
        <v>3742.1095200000004</v>
      </c>
    </row>
    <row r="111" spans="1:7" x14ac:dyDescent="0.25">
      <c r="A111" s="2" t="s">
        <v>174</v>
      </c>
    </row>
    <row r="112" spans="1:7" x14ac:dyDescent="0.25">
      <c r="A112" s="1"/>
    </row>
    <row r="113" spans="1:7" x14ac:dyDescent="0.25">
      <c r="A113" t="s">
        <v>0</v>
      </c>
      <c r="B113" t="s">
        <v>9</v>
      </c>
      <c r="C113" t="s">
        <v>1</v>
      </c>
      <c r="D113" t="s">
        <v>2</v>
      </c>
      <c r="E113" s="7" t="s">
        <v>3</v>
      </c>
      <c r="F113" t="s">
        <v>8</v>
      </c>
      <c r="G113" t="s">
        <v>4</v>
      </c>
    </row>
    <row r="114" spans="1:7" x14ac:dyDescent="0.25">
      <c r="A114">
        <v>4</v>
      </c>
      <c r="B114" t="s">
        <v>175</v>
      </c>
      <c r="C114" t="s">
        <v>196</v>
      </c>
      <c r="D114" s="7">
        <v>733.93200000000002</v>
      </c>
      <c r="E114" s="11">
        <v>81.149590258808288</v>
      </c>
      <c r="F114" s="6">
        <f>Tabela11043106732324582323242324523234232423523581067932[[#This Row],[PRICE IN EUR NET]]+G114*E114</f>
        <v>92.835131256076679</v>
      </c>
      <c r="G114" s="9">
        <v>0.14399999999999999</v>
      </c>
    </row>
    <row r="115" spans="1:7" x14ac:dyDescent="0.25">
      <c r="A115">
        <v>4</v>
      </c>
      <c r="B115" t="s">
        <v>176</v>
      </c>
      <c r="C115" t="s">
        <v>197</v>
      </c>
      <c r="D115" s="7">
        <v>11.988</v>
      </c>
      <c r="E115" s="11">
        <v>9.5490531969072645</v>
      </c>
      <c r="F115" s="6">
        <f>Tabela11043106732324582323242324523234232423523581067932[[#This Row],[PRICE IN EUR NET]]+G115*E115</f>
        <v>10.924116857261911</v>
      </c>
      <c r="G115" s="9">
        <v>0.14399999999999999</v>
      </c>
    </row>
    <row r="116" spans="1:7" x14ac:dyDescent="0.25">
      <c r="A116">
        <v>4</v>
      </c>
      <c r="B116" t="s">
        <v>177</v>
      </c>
      <c r="C116" t="s">
        <v>198</v>
      </c>
      <c r="D116" s="7">
        <v>19.2807</v>
      </c>
      <c r="E116" s="11">
        <v>15.910458817537851</v>
      </c>
      <c r="F116" s="6">
        <f>Tabela11043106732324582323242324523234232423523581067932[[#This Row],[PRICE IN EUR NET]]+G116*E116</f>
        <v>18.201564887263302</v>
      </c>
      <c r="G116" s="9">
        <v>0.14399999999999999</v>
      </c>
    </row>
    <row r="117" spans="1:7" x14ac:dyDescent="0.25">
      <c r="A117">
        <v>4</v>
      </c>
      <c r="B117" t="s">
        <v>178</v>
      </c>
      <c r="C117" t="s">
        <v>199</v>
      </c>
      <c r="D117" s="7">
        <v>335.66399999999999</v>
      </c>
      <c r="E117" s="11">
        <v>38.189268021667672</v>
      </c>
      <c r="F117" s="6">
        <f>Tabela11043106732324582323242324523234232423523581067932[[#This Row],[PRICE IN EUR NET]]+G117*E117</f>
        <v>43.688522616787814</v>
      </c>
      <c r="G117" s="9">
        <v>0.14399999999999999</v>
      </c>
    </row>
    <row r="118" spans="1:7" x14ac:dyDescent="0.25">
      <c r="A118">
        <v>4</v>
      </c>
      <c r="B118" t="s">
        <v>179</v>
      </c>
      <c r="C118" t="s">
        <v>200</v>
      </c>
      <c r="D118" s="7">
        <v>175.82400000000001</v>
      </c>
      <c r="E118" s="12">
        <v>28.640214824760406</v>
      </c>
      <c r="F118" s="6">
        <f>Tabela11043106732324582323242324523234232423523581067932[[#This Row],[PRICE IN EUR NET]]+G118*E118</f>
        <v>32.764405759525907</v>
      </c>
      <c r="G118" s="9">
        <v>0.14399999999999999</v>
      </c>
    </row>
    <row r="119" spans="1:7" x14ac:dyDescent="0.25">
      <c r="A119">
        <v>4</v>
      </c>
      <c r="B119" t="s">
        <v>180</v>
      </c>
      <c r="C119" t="s">
        <v>201</v>
      </c>
      <c r="D119" s="7">
        <v>607.39200000000005</v>
      </c>
      <c r="E119" s="12">
        <v>66.829482846428078</v>
      </c>
      <c r="F119" s="6">
        <f>Tabela11043106732324582323242324523234232423523581067932[[#This Row],[PRICE IN EUR NET]]+G119*E119</f>
        <v>76.452928376313722</v>
      </c>
      <c r="G119" s="9">
        <v>0.14399999999999999</v>
      </c>
    </row>
    <row r="120" spans="1:7" x14ac:dyDescent="0.25">
      <c r="A120">
        <v>4</v>
      </c>
      <c r="B120" t="s">
        <v>181</v>
      </c>
      <c r="C120" t="s">
        <v>202</v>
      </c>
      <c r="D120" s="10">
        <v>223.77600000000001</v>
      </c>
      <c r="E120" s="12">
        <v>0</v>
      </c>
      <c r="F120" s="6">
        <f>Tabela11043106732324582323242324523234232423523581067932[[#This Row],[PRICE IN EUR NET]]+G120*E120</f>
        <v>0</v>
      </c>
      <c r="G120" s="9">
        <v>0.14399999999999999</v>
      </c>
    </row>
    <row r="121" spans="1:7" x14ac:dyDescent="0.25">
      <c r="A121">
        <v>4</v>
      </c>
      <c r="B121" t="s">
        <v>182</v>
      </c>
      <c r="C121" t="s">
        <v>203</v>
      </c>
      <c r="D121" s="10">
        <v>273.32639999999998</v>
      </c>
      <c r="E121" s="12">
        <v>28.640214824760406</v>
      </c>
      <c r="F121" s="6">
        <f>Tabela11043106732324582323242324523234232423523581067932[[#This Row],[PRICE IN EUR NET]]+G121*E121</f>
        <v>32.764405759525907</v>
      </c>
      <c r="G121" s="9">
        <v>0.14399999999999999</v>
      </c>
    </row>
    <row r="122" spans="1:7" x14ac:dyDescent="0.25">
      <c r="A122">
        <v>4</v>
      </c>
      <c r="B122" t="s">
        <v>183</v>
      </c>
      <c r="C122" t="s">
        <v>204</v>
      </c>
      <c r="D122" s="10">
        <v>164.6352</v>
      </c>
      <c r="E122" s="12">
        <v>28.640214824760406</v>
      </c>
      <c r="F122" s="6">
        <f>Tabela11043106732324582323242324523234232423523581067932[[#This Row],[PRICE IN EUR NET]]+G122*E122</f>
        <v>32.764405759525907</v>
      </c>
      <c r="G122" s="9">
        <v>0.14399999999999999</v>
      </c>
    </row>
    <row r="123" spans="1:7" x14ac:dyDescent="0.25">
      <c r="A123">
        <v>4</v>
      </c>
      <c r="B123" t="s">
        <v>184</v>
      </c>
      <c r="C123" t="s">
        <v>205</v>
      </c>
      <c r="D123" s="10">
        <v>703.29600000000005</v>
      </c>
      <c r="E123" s="12">
        <v>72.660771332006107</v>
      </c>
      <c r="F123" s="6">
        <f>Tabela11043106732324582323242324523234232423523581067932[[#This Row],[PRICE IN EUR NET]]+G123*E123</f>
        <v>83.123922403814987</v>
      </c>
      <c r="G123" s="9">
        <v>0.14399999999999999</v>
      </c>
    </row>
    <row r="124" spans="1:7" x14ac:dyDescent="0.25">
      <c r="A124">
        <v>4</v>
      </c>
      <c r="B124" t="s">
        <v>185</v>
      </c>
      <c r="C124" t="s">
        <v>206</v>
      </c>
      <c r="D124" s="10">
        <v>254.1456</v>
      </c>
      <c r="E124" s="12">
        <v>42.960322237140616</v>
      </c>
      <c r="F124" s="6">
        <f>Tabela11043106732324582323242324523234232423523581067932[[#This Row],[PRICE IN EUR NET]]+G124*E124</f>
        <v>49.146608639288864</v>
      </c>
      <c r="G124" s="9">
        <v>0.14399999999999999</v>
      </c>
    </row>
    <row r="125" spans="1:7" x14ac:dyDescent="0.25">
      <c r="A125">
        <v>4</v>
      </c>
      <c r="B125" t="s">
        <v>186</v>
      </c>
      <c r="C125" t="s">
        <v>207</v>
      </c>
      <c r="D125" s="21">
        <v>319.68</v>
      </c>
      <c r="E125" s="22">
        <v>47.74063614056206</v>
      </c>
      <c r="F125" s="6">
        <f>Tabela11043106732324582323242324523234232423523581067932[[#This Row],[PRICE IN EUR NET]]+G125*E125</f>
        <v>54.615287744802998</v>
      </c>
      <c r="G125" s="9">
        <v>0.14399999999999999</v>
      </c>
    </row>
    <row r="126" spans="1:7" x14ac:dyDescent="0.25">
      <c r="A126">
        <v>4</v>
      </c>
      <c r="B126" t="s">
        <v>187</v>
      </c>
      <c r="C126" t="s">
        <v>208</v>
      </c>
      <c r="D126" s="21">
        <v>648.95040000000006</v>
      </c>
      <c r="E126" s="22">
        <v>66.829482846428078</v>
      </c>
      <c r="F126" s="6">
        <f>Tabela11043106732324582323242324523234232423523581067932[[#This Row],[PRICE IN EUR NET]]+G126*E126</f>
        <v>76.452928376313722</v>
      </c>
      <c r="G126" s="9">
        <v>0.14399999999999999</v>
      </c>
    </row>
    <row r="127" spans="1:7" x14ac:dyDescent="0.25">
      <c r="A127">
        <v>4</v>
      </c>
      <c r="B127" t="s">
        <v>188</v>
      </c>
      <c r="C127" t="s">
        <v>209</v>
      </c>
      <c r="D127" s="21">
        <v>351.64800000000002</v>
      </c>
      <c r="E127" s="22">
        <v>47.74063614056206</v>
      </c>
      <c r="F127" s="6">
        <f>Tabela11043106732324582323242324523234232423523581067932[[#This Row],[PRICE IN EUR NET]]+G127*E127</f>
        <v>54.615287744802998</v>
      </c>
      <c r="G127" s="9">
        <v>0.14399999999999999</v>
      </c>
    </row>
    <row r="128" spans="1:7" x14ac:dyDescent="0.25">
      <c r="A128">
        <v>4</v>
      </c>
      <c r="B128" t="s">
        <v>189</v>
      </c>
      <c r="C128" t="s">
        <v>210</v>
      </c>
      <c r="D128" s="21">
        <v>287.71199999999999</v>
      </c>
      <c r="E128" s="22">
        <v>42.960322237140616</v>
      </c>
      <c r="F128" s="6">
        <f>Tabela11043106732324582323242324523234232423523581067932[[#This Row],[PRICE IN EUR NET]]+G128*E128</f>
        <v>49.146608639288864</v>
      </c>
      <c r="G128" s="9">
        <v>0.14399999999999999</v>
      </c>
    </row>
    <row r="129" spans="1:7" x14ac:dyDescent="0.25">
      <c r="A129">
        <v>4</v>
      </c>
      <c r="B129" t="s">
        <v>190</v>
      </c>
      <c r="C129" t="s">
        <v>211</v>
      </c>
      <c r="D129" s="21">
        <v>955.84320000000002</v>
      </c>
      <c r="E129" s="22">
        <v>105.02106579008289</v>
      </c>
      <c r="F129" s="6">
        <f>Tabela11043106732324582323242324523234232423523581067932[[#This Row],[PRICE IN EUR NET]]+G129*E129</f>
        <v>120.14409926385483</v>
      </c>
      <c r="G129" s="9">
        <v>0.14399999999999999</v>
      </c>
    </row>
    <row r="130" spans="1:7" x14ac:dyDescent="0.25">
      <c r="A130">
        <v>4</v>
      </c>
      <c r="B130" t="s">
        <v>191</v>
      </c>
      <c r="C130" t="s">
        <v>212</v>
      </c>
      <c r="D130" s="21">
        <v>1122.0768</v>
      </c>
      <c r="E130" s="22">
        <v>124.10991249594889</v>
      </c>
      <c r="F130" s="6">
        <f>Tabela11043106732324582323242324523234232423523581067932[[#This Row],[PRICE IN EUR NET]]+G130*E130</f>
        <v>141.98173989536554</v>
      </c>
      <c r="G130" s="9">
        <v>0.14399999999999999</v>
      </c>
    </row>
    <row r="131" spans="1:7" x14ac:dyDescent="0.25">
      <c r="A131">
        <v>4</v>
      </c>
      <c r="B131" t="s">
        <v>192</v>
      </c>
      <c r="C131" t="s">
        <v>213</v>
      </c>
      <c r="D131" s="21">
        <v>134.26560000000001</v>
      </c>
      <c r="E131" s="22">
        <v>28.640214824760406</v>
      </c>
      <c r="F131" s="6">
        <f>Tabela11043106732324582323242324523234232423523581067932[[#This Row],[PRICE IN EUR NET]]+G131*E131</f>
        <v>32.764405759525907</v>
      </c>
      <c r="G131" s="9">
        <v>0.14399999999999999</v>
      </c>
    </row>
    <row r="132" spans="1:7" x14ac:dyDescent="0.25">
      <c r="A132">
        <v>4</v>
      </c>
      <c r="B132" t="s">
        <v>193</v>
      </c>
      <c r="C132" t="s">
        <v>214</v>
      </c>
      <c r="D132" s="21">
        <v>733.13279999999997</v>
      </c>
      <c r="E132" s="22">
        <v>72.660771332006107</v>
      </c>
      <c r="F132" s="6">
        <f>Tabela11043106732324582323242324523234232423523581067932[[#This Row],[PRICE IN EUR NET]]+G132*E132</f>
        <v>83.123922403814987</v>
      </c>
      <c r="G132" s="9">
        <v>0.14399999999999999</v>
      </c>
    </row>
    <row r="133" spans="1:7" x14ac:dyDescent="0.25">
      <c r="A133">
        <v>4</v>
      </c>
      <c r="B133" t="s">
        <v>194</v>
      </c>
      <c r="C133" t="s">
        <v>215</v>
      </c>
      <c r="D133" s="21">
        <v>556.77599999999995</v>
      </c>
      <c r="E133" s="22">
        <v>53.039492569100425</v>
      </c>
      <c r="F133" s="6">
        <f>Tabela11043106732324582323242324523234232423523581067932[[#This Row],[PRICE IN EUR NET]]+G133*E133</f>
        <v>60.677179499050887</v>
      </c>
      <c r="G133" s="9">
        <v>0.14399999999999999</v>
      </c>
    </row>
    <row r="134" spans="1:7" x14ac:dyDescent="0.25">
      <c r="A134">
        <v>4</v>
      </c>
      <c r="B134" t="s">
        <v>195</v>
      </c>
      <c r="C134" t="s">
        <v>216</v>
      </c>
      <c r="D134" s="21">
        <v>575.42399999999998</v>
      </c>
      <c r="E134" s="22">
        <v>53.039492569100425</v>
      </c>
      <c r="F134" s="6">
        <f>Tabela11043106732324582323242324523234232423523581067932[[#This Row],[PRICE IN EUR NET]]+G134*E134</f>
        <v>60.677179499050887</v>
      </c>
      <c r="G134" s="9">
        <v>0.14399999999999999</v>
      </c>
    </row>
    <row r="135" spans="1:7" x14ac:dyDescent="0.25">
      <c r="A135" s="2" t="s">
        <v>5</v>
      </c>
      <c r="B135" s="2" t="s">
        <v>6</v>
      </c>
      <c r="C135" s="2" t="s">
        <v>7</v>
      </c>
    </row>
    <row r="136" spans="1:7" x14ac:dyDescent="0.25">
      <c r="A136" s="4">
        <f>SUM(Tabela11043106732324582323242324523234232423523581067932[WITH FUEL ADD])</f>
        <v>1206.8646511412567</v>
      </c>
      <c r="B136" s="3">
        <v>4.3197999999999999</v>
      </c>
      <c r="C136" s="5">
        <f>A136*B136</f>
        <v>5213.41392</v>
      </c>
    </row>
    <row r="137" spans="1:7" x14ac:dyDescent="0.25">
      <c r="A137" s="4"/>
      <c r="B137" s="3"/>
      <c r="C137" s="5"/>
    </row>
    <row r="139" spans="1:7" x14ac:dyDescent="0.25">
      <c r="A139" s="1"/>
    </row>
    <row r="142" spans="1:7" x14ac:dyDescent="0.25">
      <c r="D142" s="7"/>
      <c r="E142" s="11"/>
      <c r="F142" s="6"/>
      <c r="G142" s="9"/>
    </row>
    <row r="143" spans="1:7" x14ac:dyDescent="0.25">
      <c r="D143" s="7"/>
      <c r="E143" s="11"/>
      <c r="F143" s="6"/>
      <c r="G143" s="9"/>
    </row>
    <row r="144" spans="1:7" x14ac:dyDescent="0.25">
      <c r="D144" s="7"/>
      <c r="E144" s="11"/>
      <c r="F144" s="6"/>
      <c r="G144" s="9"/>
    </row>
    <row r="145" spans="1:7" x14ac:dyDescent="0.25">
      <c r="A145" t="s">
        <v>10</v>
      </c>
      <c r="C145" t="s">
        <v>11</v>
      </c>
      <c r="D145" s="7"/>
      <c r="E145" s="11"/>
      <c r="F145" s="6"/>
      <c r="G145" s="9"/>
    </row>
    <row r="146" spans="1:7" x14ac:dyDescent="0.25">
      <c r="A146" s="4">
        <f>A18+A58+A90+A108+A136</f>
        <v>5680.2568494037678</v>
      </c>
      <c r="C146" s="8">
        <f>C18+C58+C90+C108+C136</f>
        <v>24566.588199999998</v>
      </c>
      <c r="D146" s="7"/>
      <c r="E146" s="12"/>
      <c r="F146" s="6"/>
      <c r="G146" s="9"/>
    </row>
    <row r="147" spans="1:7" x14ac:dyDescent="0.25">
      <c r="D147" s="7"/>
      <c r="E147" s="12"/>
      <c r="F147" s="6"/>
      <c r="G147" s="9"/>
    </row>
    <row r="148" spans="1:7" x14ac:dyDescent="0.25">
      <c r="D148" s="10"/>
      <c r="E148" s="12"/>
      <c r="F148" s="6"/>
      <c r="G148" s="9"/>
    </row>
    <row r="149" spans="1:7" x14ac:dyDescent="0.25">
      <c r="D149" s="10"/>
      <c r="E149" s="12"/>
      <c r="F149" s="6"/>
      <c r="G149" s="9"/>
    </row>
    <row r="150" spans="1:7" x14ac:dyDescent="0.25">
      <c r="D150" s="10"/>
      <c r="E150" s="12"/>
      <c r="F150" s="6"/>
      <c r="G150" s="9"/>
    </row>
    <row r="151" spans="1:7" x14ac:dyDescent="0.25">
      <c r="D151" s="10"/>
      <c r="E151" s="12"/>
      <c r="F151" s="6"/>
      <c r="G151" s="9"/>
    </row>
    <row r="152" spans="1:7" x14ac:dyDescent="0.25">
      <c r="D152" s="10"/>
      <c r="E152" s="12"/>
      <c r="F152" s="6"/>
      <c r="G152" s="9"/>
    </row>
    <row r="153" spans="1:7" x14ac:dyDescent="0.25">
      <c r="D153" s="10"/>
      <c r="E153" s="12"/>
      <c r="F153" s="6"/>
      <c r="G153" s="9"/>
    </row>
    <row r="154" spans="1:7" x14ac:dyDescent="0.25">
      <c r="D154" s="10"/>
      <c r="E154" s="12"/>
      <c r="F154" s="6"/>
      <c r="G154" s="9"/>
    </row>
    <row r="155" spans="1:7" x14ac:dyDescent="0.25">
      <c r="D155" s="10"/>
      <c r="E155" s="12"/>
      <c r="F155" s="6"/>
      <c r="G155" s="9"/>
    </row>
    <row r="156" spans="1:7" x14ac:dyDescent="0.25">
      <c r="D156" s="10"/>
      <c r="E156" s="12"/>
      <c r="F156" s="6"/>
      <c r="G156" s="9"/>
    </row>
    <row r="157" spans="1:7" x14ac:dyDescent="0.25">
      <c r="D157" s="10"/>
      <c r="E157" s="12"/>
      <c r="F157" s="6"/>
      <c r="G157" s="9"/>
    </row>
    <row r="158" spans="1:7" x14ac:dyDescent="0.25">
      <c r="D158" s="10"/>
      <c r="E158" s="12"/>
      <c r="F158" s="6"/>
      <c r="G158" s="9"/>
    </row>
    <row r="159" spans="1:7" x14ac:dyDescent="0.25">
      <c r="D159" s="10"/>
      <c r="E159" s="12"/>
      <c r="F159" s="6"/>
      <c r="G159" s="9"/>
    </row>
    <row r="160" spans="1:7" x14ac:dyDescent="0.25">
      <c r="D160" s="10"/>
      <c r="E160" s="12"/>
      <c r="F160" s="6"/>
      <c r="G160" s="9"/>
    </row>
    <row r="161" spans="1:7" x14ac:dyDescent="0.25">
      <c r="A161" s="2"/>
      <c r="B161" s="2"/>
      <c r="C161" s="2"/>
    </row>
    <row r="162" spans="1:7" x14ac:dyDescent="0.25">
      <c r="A162" s="4"/>
      <c r="B162" s="3"/>
      <c r="C162" s="5"/>
    </row>
    <row r="164" spans="1:7" x14ac:dyDescent="0.25">
      <c r="A164" s="1"/>
    </row>
    <row r="167" spans="1:7" x14ac:dyDescent="0.25">
      <c r="B167" s="14"/>
      <c r="D167" s="7"/>
      <c r="E167" s="11"/>
      <c r="F167" s="6"/>
      <c r="G167" s="9"/>
    </row>
    <row r="168" spans="1:7" x14ac:dyDescent="0.25">
      <c r="D168" s="7"/>
      <c r="E168" s="11"/>
      <c r="F168" s="6"/>
      <c r="G168" s="9"/>
    </row>
    <row r="169" spans="1:7" x14ac:dyDescent="0.25">
      <c r="D169" s="7"/>
      <c r="E169" s="11"/>
      <c r="F169" s="6"/>
      <c r="G169" s="9"/>
    </row>
    <row r="170" spans="1:7" x14ac:dyDescent="0.25">
      <c r="D170" s="7"/>
      <c r="E170" s="11"/>
      <c r="F170" s="6"/>
      <c r="G170" s="9"/>
    </row>
    <row r="171" spans="1:7" x14ac:dyDescent="0.25">
      <c r="D171" s="7"/>
      <c r="E171" s="12"/>
      <c r="F171" s="6"/>
      <c r="G171" s="9"/>
    </row>
    <row r="172" spans="1:7" x14ac:dyDescent="0.25">
      <c r="D172" s="7"/>
      <c r="E172" s="12"/>
      <c r="F172" s="6"/>
      <c r="G172" s="9"/>
    </row>
    <row r="173" spans="1:7" x14ac:dyDescent="0.25">
      <c r="D173" s="10"/>
      <c r="E173" s="12"/>
      <c r="F173" s="6"/>
      <c r="G173" s="9"/>
    </row>
    <row r="174" spans="1:7" x14ac:dyDescent="0.25">
      <c r="D174" s="10"/>
      <c r="E174" s="12"/>
      <c r="F174" s="6"/>
      <c r="G174" s="9"/>
    </row>
    <row r="175" spans="1:7" x14ac:dyDescent="0.25">
      <c r="D175" s="10"/>
      <c r="E175" s="12"/>
      <c r="F175" s="6"/>
      <c r="G175" s="9"/>
    </row>
    <row r="176" spans="1:7" x14ac:dyDescent="0.25">
      <c r="D176" s="10"/>
      <c r="E176" s="12"/>
      <c r="F176" s="6"/>
      <c r="G176" s="9"/>
    </row>
    <row r="177" spans="1:7" x14ac:dyDescent="0.25">
      <c r="D177" s="10"/>
      <c r="E177" s="12"/>
      <c r="F177" s="6"/>
      <c r="G177" s="9"/>
    </row>
    <row r="178" spans="1:7" x14ac:dyDescent="0.25">
      <c r="D178" s="10"/>
      <c r="E178" s="12"/>
      <c r="F178" s="6"/>
      <c r="G178" s="9"/>
    </row>
    <row r="179" spans="1:7" x14ac:dyDescent="0.25">
      <c r="D179" s="10"/>
      <c r="E179" s="12"/>
      <c r="F179" s="6"/>
      <c r="G179" s="9"/>
    </row>
    <row r="180" spans="1:7" x14ac:dyDescent="0.25">
      <c r="A180" s="2"/>
      <c r="B180" s="2"/>
      <c r="C180" s="2"/>
    </row>
    <row r="181" spans="1:7" x14ac:dyDescent="0.25">
      <c r="A181" s="4"/>
      <c r="B181" s="3"/>
      <c r="C181" s="5"/>
    </row>
    <row r="184" spans="1:7" x14ac:dyDescent="0.25">
      <c r="A184" s="1"/>
    </row>
    <row r="187" spans="1:7" x14ac:dyDescent="0.25">
      <c r="B187" s="14"/>
      <c r="D187" s="7"/>
      <c r="E187" s="11"/>
      <c r="F187" s="6"/>
      <c r="G187" s="9"/>
    </row>
    <row r="188" spans="1:7" x14ac:dyDescent="0.25">
      <c r="D188" s="7"/>
      <c r="E188" s="11"/>
      <c r="F188" s="6"/>
      <c r="G188" s="9"/>
    </row>
    <row r="189" spans="1:7" x14ac:dyDescent="0.25">
      <c r="D189" s="7"/>
      <c r="E189" s="11"/>
      <c r="F189" s="6"/>
      <c r="G189" s="9"/>
    </row>
    <row r="190" spans="1:7" x14ac:dyDescent="0.25">
      <c r="D190" s="7"/>
      <c r="E190" s="11"/>
      <c r="F190" s="6"/>
      <c r="G190" s="9"/>
    </row>
    <row r="191" spans="1:7" x14ac:dyDescent="0.25">
      <c r="D191" s="7"/>
      <c r="E191" s="12"/>
      <c r="F191" s="6"/>
      <c r="G191" s="9"/>
    </row>
    <row r="192" spans="1:7" x14ac:dyDescent="0.25">
      <c r="D192" s="7"/>
      <c r="E192" s="12"/>
      <c r="F192" s="6"/>
      <c r="G192" s="9"/>
    </row>
    <row r="193" spans="1:7" x14ac:dyDescent="0.25">
      <c r="D193" s="10"/>
      <c r="E193" s="12"/>
      <c r="F193" s="6"/>
      <c r="G193" s="9"/>
    </row>
    <row r="194" spans="1:7" x14ac:dyDescent="0.25">
      <c r="D194" s="10"/>
      <c r="E194" s="12"/>
      <c r="F194" s="6"/>
      <c r="G194" s="9"/>
    </row>
    <row r="195" spans="1:7" x14ac:dyDescent="0.25">
      <c r="D195" s="10"/>
      <c r="E195" s="12"/>
      <c r="F195" s="6"/>
      <c r="G195" s="9"/>
    </row>
    <row r="196" spans="1:7" x14ac:dyDescent="0.25">
      <c r="D196" s="10"/>
      <c r="E196" s="12"/>
      <c r="F196" s="6"/>
      <c r="G196" s="9"/>
    </row>
    <row r="197" spans="1:7" x14ac:dyDescent="0.25">
      <c r="D197" s="10"/>
      <c r="E197" s="12"/>
      <c r="F197" s="6"/>
      <c r="G197" s="9"/>
    </row>
    <row r="198" spans="1:7" x14ac:dyDescent="0.25">
      <c r="D198" s="10"/>
      <c r="E198" s="12"/>
      <c r="F198" s="6"/>
      <c r="G198" s="9"/>
    </row>
    <row r="199" spans="1:7" x14ac:dyDescent="0.25">
      <c r="D199" s="10"/>
      <c r="E199" s="12"/>
      <c r="F199" s="6"/>
      <c r="G199" s="9"/>
    </row>
    <row r="200" spans="1:7" x14ac:dyDescent="0.25">
      <c r="D200" s="10"/>
      <c r="E200" s="12"/>
      <c r="F200" s="6"/>
      <c r="G200" s="9"/>
    </row>
    <row r="201" spans="1:7" x14ac:dyDescent="0.25">
      <c r="D201" s="10"/>
      <c r="E201" s="12"/>
      <c r="F201" s="6"/>
      <c r="G201" s="9"/>
    </row>
    <row r="202" spans="1:7" x14ac:dyDescent="0.25">
      <c r="D202" s="10"/>
      <c r="E202" s="12"/>
      <c r="F202" s="6"/>
      <c r="G202" s="9"/>
    </row>
    <row r="203" spans="1:7" x14ac:dyDescent="0.25">
      <c r="D203" s="10"/>
      <c r="E203" s="12"/>
      <c r="F203" s="6"/>
      <c r="G203" s="9"/>
    </row>
    <row r="204" spans="1:7" x14ac:dyDescent="0.25">
      <c r="D204" s="10"/>
      <c r="E204" s="12"/>
      <c r="F204" s="6"/>
      <c r="G204" s="9"/>
    </row>
    <row r="205" spans="1:7" x14ac:dyDescent="0.25">
      <c r="D205" s="10"/>
      <c r="E205" s="12"/>
      <c r="F205" s="6"/>
      <c r="G205" s="9"/>
    </row>
    <row r="206" spans="1:7" x14ac:dyDescent="0.25">
      <c r="D206" s="10"/>
      <c r="E206" s="12"/>
      <c r="F206" s="6"/>
      <c r="G206" s="9"/>
    </row>
    <row r="207" spans="1:7" x14ac:dyDescent="0.25">
      <c r="D207" s="10"/>
      <c r="E207" s="12"/>
      <c r="F207" s="6"/>
      <c r="G207" s="9"/>
    </row>
    <row r="208" spans="1:7" x14ac:dyDescent="0.25">
      <c r="A208" s="2"/>
      <c r="B208" s="2"/>
      <c r="C208" s="2"/>
    </row>
    <row r="209" spans="1:7" x14ac:dyDescent="0.25">
      <c r="A209" s="4"/>
      <c r="B209" s="3"/>
      <c r="C209" s="5"/>
    </row>
    <row r="212" spans="1:7" x14ac:dyDescent="0.25">
      <c r="A212" s="1"/>
    </row>
    <row r="215" spans="1:7" x14ac:dyDescent="0.25">
      <c r="B215" s="14"/>
      <c r="D215" s="7"/>
      <c r="E215" s="11"/>
      <c r="F215" s="6"/>
      <c r="G215" s="9"/>
    </row>
    <row r="216" spans="1:7" x14ac:dyDescent="0.25">
      <c r="D216" s="7"/>
      <c r="E216" s="11"/>
      <c r="F216" s="6"/>
      <c r="G216" s="9"/>
    </row>
    <row r="217" spans="1:7" x14ac:dyDescent="0.25">
      <c r="D217" s="7"/>
      <c r="E217" s="11"/>
      <c r="F217" s="6"/>
      <c r="G217" s="9"/>
    </row>
    <row r="218" spans="1:7" x14ac:dyDescent="0.25">
      <c r="D218" s="7"/>
      <c r="E218" s="11"/>
      <c r="F218" s="6"/>
      <c r="G218" s="9"/>
    </row>
    <row r="219" spans="1:7" x14ac:dyDescent="0.25">
      <c r="D219" s="7"/>
      <c r="E219" s="16"/>
      <c r="F219" s="6"/>
      <c r="G219" s="9"/>
    </row>
    <row r="220" spans="1:7" x14ac:dyDescent="0.25">
      <c r="D220" s="7"/>
      <c r="E220" s="12"/>
      <c r="F220" s="6"/>
      <c r="G220" s="9"/>
    </row>
    <row r="221" spans="1:7" x14ac:dyDescent="0.25">
      <c r="D221" s="10"/>
      <c r="E221" s="12"/>
      <c r="F221" s="6"/>
      <c r="G221" s="9"/>
    </row>
    <row r="222" spans="1:7" x14ac:dyDescent="0.25">
      <c r="D222" s="10"/>
      <c r="E222" s="12"/>
      <c r="F222" s="6"/>
      <c r="G222" s="9"/>
    </row>
    <row r="223" spans="1:7" x14ac:dyDescent="0.25">
      <c r="D223" s="10"/>
      <c r="E223" s="12"/>
      <c r="F223" s="6"/>
      <c r="G223" s="9"/>
    </row>
    <row r="224" spans="1:7" x14ac:dyDescent="0.25">
      <c r="D224" s="10"/>
      <c r="E224" s="12"/>
      <c r="F224" s="6"/>
      <c r="G224" s="9"/>
    </row>
    <row r="225" spans="1:7" x14ac:dyDescent="0.25">
      <c r="D225" s="10"/>
      <c r="E225" s="12"/>
      <c r="F225" s="6"/>
      <c r="G225" s="9"/>
    </row>
    <row r="226" spans="1:7" x14ac:dyDescent="0.25">
      <c r="D226" s="10"/>
      <c r="E226" s="12"/>
      <c r="F226" s="6"/>
      <c r="G226" s="9"/>
    </row>
    <row r="227" spans="1:7" x14ac:dyDescent="0.25">
      <c r="D227" s="10"/>
      <c r="E227" s="12"/>
      <c r="F227" s="6"/>
      <c r="G227" s="9"/>
    </row>
    <row r="228" spans="1:7" x14ac:dyDescent="0.25">
      <c r="D228" s="10"/>
      <c r="E228" s="12"/>
      <c r="F228" s="6"/>
      <c r="G228" s="9"/>
    </row>
    <row r="229" spans="1:7" x14ac:dyDescent="0.25">
      <c r="A229" s="2"/>
      <c r="B229" s="2"/>
      <c r="C229" s="2"/>
    </row>
    <row r="230" spans="1:7" x14ac:dyDescent="0.25">
      <c r="A230" s="4"/>
      <c r="B230" s="3"/>
      <c r="C230" s="5"/>
    </row>
    <row r="232" spans="1:7" x14ac:dyDescent="0.25">
      <c r="A232" s="1"/>
    </row>
    <row r="235" spans="1:7" x14ac:dyDescent="0.25">
      <c r="D235" s="7"/>
      <c r="E235" s="11"/>
      <c r="F235" s="6"/>
      <c r="G235" s="9"/>
    </row>
    <row r="236" spans="1:7" x14ac:dyDescent="0.25">
      <c r="D236" s="7"/>
      <c r="E236" s="16"/>
      <c r="F236" s="6"/>
      <c r="G236" s="9"/>
    </row>
    <row r="237" spans="1:7" x14ac:dyDescent="0.25">
      <c r="D237" s="7"/>
      <c r="E237" s="11"/>
      <c r="F237" s="6"/>
      <c r="G237" s="9"/>
    </row>
    <row r="238" spans="1:7" x14ac:dyDescent="0.25">
      <c r="D238" s="7"/>
      <c r="E238" s="11"/>
      <c r="F238" s="6"/>
      <c r="G238" s="9"/>
    </row>
    <row r="239" spans="1:7" x14ac:dyDescent="0.25">
      <c r="D239" s="7"/>
      <c r="E239" s="12"/>
      <c r="F239" s="6"/>
      <c r="G239" s="9"/>
    </row>
    <row r="240" spans="1:7" x14ac:dyDescent="0.25">
      <c r="D240" s="7"/>
      <c r="E240" s="12"/>
      <c r="F240" s="6"/>
      <c r="G240" s="9"/>
    </row>
    <row r="241" spans="1:7" x14ac:dyDescent="0.25">
      <c r="D241" s="10"/>
      <c r="E241" s="12"/>
      <c r="F241" s="6"/>
      <c r="G241" s="9"/>
    </row>
    <row r="242" spans="1:7" x14ac:dyDescent="0.25">
      <c r="D242" s="10"/>
      <c r="E242" s="12"/>
      <c r="F242" s="6"/>
      <c r="G242" s="9"/>
    </row>
    <row r="243" spans="1:7" x14ac:dyDescent="0.25">
      <c r="D243" s="10"/>
      <c r="E243" s="12"/>
      <c r="F243" s="6"/>
      <c r="G243" s="9"/>
    </row>
    <row r="244" spans="1:7" x14ac:dyDescent="0.25">
      <c r="D244" s="10"/>
      <c r="E244" s="12"/>
      <c r="F244" s="6"/>
      <c r="G244" s="9"/>
    </row>
    <row r="245" spans="1:7" x14ac:dyDescent="0.25">
      <c r="D245" s="10"/>
      <c r="E245" s="12"/>
      <c r="F245" s="6"/>
      <c r="G245" s="9"/>
    </row>
    <row r="246" spans="1:7" x14ac:dyDescent="0.25">
      <c r="D246" s="10"/>
      <c r="E246" s="12"/>
      <c r="F246" s="6"/>
      <c r="G246" s="9"/>
    </row>
    <row r="247" spans="1:7" x14ac:dyDescent="0.25">
      <c r="D247" s="10"/>
      <c r="E247" s="12"/>
      <c r="F247" s="6"/>
      <c r="G247" s="9"/>
    </row>
    <row r="248" spans="1:7" x14ac:dyDescent="0.25">
      <c r="D248" s="10"/>
      <c r="E248" s="12"/>
      <c r="F248" s="6"/>
      <c r="G248" s="9"/>
    </row>
    <row r="249" spans="1:7" x14ac:dyDescent="0.25">
      <c r="D249" s="10"/>
      <c r="E249" s="12"/>
      <c r="F249" s="6"/>
      <c r="G249" s="9"/>
    </row>
    <row r="250" spans="1:7" x14ac:dyDescent="0.25">
      <c r="D250" s="10"/>
      <c r="E250" s="12"/>
      <c r="F250" s="6"/>
      <c r="G250" s="9"/>
    </row>
    <row r="251" spans="1:7" x14ac:dyDescent="0.25">
      <c r="D251" s="10"/>
      <c r="E251" s="12"/>
      <c r="F251" s="6"/>
      <c r="G251" s="9"/>
    </row>
    <row r="252" spans="1:7" x14ac:dyDescent="0.25">
      <c r="D252" s="10"/>
      <c r="E252" s="12"/>
      <c r="F252" s="6"/>
      <c r="G252" s="9"/>
    </row>
    <row r="253" spans="1:7" x14ac:dyDescent="0.25">
      <c r="D253" s="10"/>
      <c r="E253" s="12"/>
      <c r="F253" s="6"/>
      <c r="G253" s="9"/>
    </row>
    <row r="254" spans="1:7" x14ac:dyDescent="0.25">
      <c r="D254" s="10"/>
      <c r="E254" s="16"/>
      <c r="F254" s="6"/>
      <c r="G254" s="9"/>
    </row>
    <row r="255" spans="1:7" x14ac:dyDescent="0.25">
      <c r="D255" s="10"/>
      <c r="E255" s="12"/>
      <c r="F255" s="6"/>
      <c r="G255" s="9"/>
    </row>
    <row r="256" spans="1:7" x14ac:dyDescent="0.25">
      <c r="A256" s="2"/>
      <c r="B256" s="2"/>
      <c r="C256" s="2"/>
    </row>
    <row r="257" spans="1:7" x14ac:dyDescent="0.25">
      <c r="A257" s="4"/>
      <c r="B257" s="3"/>
      <c r="C257" s="5"/>
    </row>
    <row r="260" spans="1:7" x14ac:dyDescent="0.25">
      <c r="A260" s="1"/>
    </row>
    <row r="263" spans="1:7" x14ac:dyDescent="0.25">
      <c r="D263" s="7"/>
      <c r="E263" s="16"/>
      <c r="F263" s="6"/>
      <c r="G263" s="9"/>
    </row>
    <row r="264" spans="1:7" x14ac:dyDescent="0.25">
      <c r="D264" s="7"/>
      <c r="E264" s="11"/>
      <c r="F264" s="6"/>
      <c r="G264" s="9"/>
    </row>
    <row r="265" spans="1:7" x14ac:dyDescent="0.25">
      <c r="D265" s="7"/>
      <c r="E265" s="11"/>
      <c r="F265" s="6"/>
      <c r="G265" s="9"/>
    </row>
    <row r="266" spans="1:7" x14ac:dyDescent="0.25">
      <c r="D266" s="7"/>
      <c r="E266" s="11"/>
      <c r="F266" s="6"/>
      <c r="G266" s="9"/>
    </row>
    <row r="267" spans="1:7" x14ac:dyDescent="0.25">
      <c r="D267" s="7"/>
      <c r="E267" s="12"/>
      <c r="F267" s="6"/>
      <c r="G267" s="9"/>
    </row>
    <row r="268" spans="1:7" x14ac:dyDescent="0.25">
      <c r="D268" s="7"/>
      <c r="E268" s="12"/>
      <c r="F268" s="6"/>
      <c r="G268" s="9"/>
    </row>
    <row r="269" spans="1:7" x14ac:dyDescent="0.25">
      <c r="D269" s="10"/>
      <c r="E269" s="12"/>
      <c r="F269" s="6"/>
      <c r="G269" s="9"/>
    </row>
    <row r="270" spans="1:7" x14ac:dyDescent="0.25">
      <c r="D270" s="10"/>
      <c r="E270" s="12"/>
      <c r="F270" s="6"/>
      <c r="G270" s="9"/>
    </row>
    <row r="271" spans="1:7" x14ac:dyDescent="0.25">
      <c r="D271" s="10"/>
      <c r="E271" s="12"/>
      <c r="F271" s="6"/>
      <c r="G271" s="9"/>
    </row>
    <row r="272" spans="1:7" x14ac:dyDescent="0.25">
      <c r="D272" s="10"/>
      <c r="E272" s="12"/>
      <c r="F272" s="6"/>
      <c r="G272" s="9"/>
    </row>
    <row r="273" spans="1:3" x14ac:dyDescent="0.25">
      <c r="A273" s="2"/>
      <c r="B273" s="2"/>
      <c r="C273" s="2"/>
    </row>
    <row r="274" spans="1:3" x14ac:dyDescent="0.25">
      <c r="A274" s="4"/>
      <c r="B274" s="3"/>
      <c r="C274" s="5"/>
    </row>
    <row r="283" spans="1:3" x14ac:dyDescent="0.25">
      <c r="A283" t="s">
        <v>10</v>
      </c>
      <c r="C283" t="s">
        <v>11</v>
      </c>
    </row>
    <row r="284" spans="1:3" x14ac:dyDescent="0.25">
      <c r="A284" s="13">
        <f>A274+A257+A230+A209+A181+A162+A137+A108+A90+A58+A18</f>
        <v>4473.3921982625116</v>
      </c>
      <c r="C284" s="8">
        <f>C274+C257+C230+C209+C181+C162+C137+C108+C90+C58+C18</f>
        <v>19353.174279999999</v>
      </c>
    </row>
  </sheetData>
  <phoneticPr fontId="11" type="noConversion"/>
  <pageMargins left="0.7" right="0.7" top="0.75" bottom="0.75" header="0.3" footer="0.3"/>
  <pageSetup paperSize="9" scale="2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81BE6-1CF5-4EFA-8F2F-9231017801FB}"/>
</file>

<file path=customXml/itemProps2.xml><?xml version="1.0" encoding="utf-8"?>
<ds:datastoreItem xmlns:ds="http://schemas.openxmlformats.org/officeDocument/2006/customXml" ds:itemID="{1AD74FBD-C057-4FFE-9667-0976E933D585}"/>
</file>

<file path=customXml/itemProps3.xml><?xml version="1.0" encoding="utf-8"?>
<ds:datastoreItem xmlns:ds="http://schemas.openxmlformats.org/officeDocument/2006/customXml" ds:itemID="{970B4495-3DA2-4330-BBFC-215731F41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2024-04-29T08:34:53Z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