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TION\EXCEL\2024\"/>
    </mc:Choice>
  </mc:AlternateContent>
  <xr:revisionPtr revIDLastSave="0" documentId="13_ncr:1_{0475E20B-184A-47F5-A6C5-6F213EB10889}" xr6:coauthVersionLast="47" xr6:coauthVersionMax="47" xr10:uidLastSave="{00000000-0000-0000-0000-000000000000}"/>
  <bookViews>
    <workbookView xWindow="-120" yWindow="-120" windowWidth="29040" windowHeight="15840" xr2:uid="{5D1465A8-0E5B-4E11-BE60-1C9967BD37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4" i="1" l="1"/>
  <c r="A164" i="1"/>
  <c r="F155" i="1"/>
  <c r="F85" i="1"/>
  <c r="F86" i="1"/>
  <c r="F87" i="1"/>
  <c r="F88" i="1"/>
  <c r="F89" i="1"/>
  <c r="F90" i="1"/>
  <c r="F21" i="1"/>
  <c r="F22" i="1"/>
  <c r="F23" i="1"/>
  <c r="F24" i="1"/>
  <c r="F25" i="1"/>
  <c r="F78" i="1"/>
  <c r="F79" i="1"/>
  <c r="F80" i="1"/>
  <c r="F81" i="1"/>
  <c r="F82" i="1"/>
  <c r="F83" i="1"/>
  <c r="F84" i="1"/>
  <c r="F124" i="1"/>
  <c r="F151" i="1"/>
  <c r="F152" i="1"/>
  <c r="F153" i="1"/>
  <c r="F154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47" i="1"/>
  <c r="F48" i="1"/>
  <c r="F49" i="1"/>
  <c r="F50" i="1"/>
  <c r="F10" i="1"/>
  <c r="F11" i="1"/>
  <c r="F12" i="1"/>
  <c r="F13" i="1"/>
  <c r="F14" i="1"/>
  <c r="F15" i="1"/>
  <c r="F16" i="1"/>
  <c r="F17" i="1"/>
  <c r="F18" i="1"/>
  <c r="F19" i="1"/>
  <c r="F20" i="1"/>
  <c r="F8" i="1"/>
  <c r="F9" i="1"/>
  <c r="F60" i="1"/>
  <c r="F59" i="1"/>
  <c r="F38" i="1"/>
  <c r="F39" i="1"/>
  <c r="F40" i="1"/>
  <c r="F41" i="1"/>
  <c r="F42" i="1"/>
  <c r="F43" i="1"/>
  <c r="F44" i="1"/>
  <c r="F45" i="1"/>
  <c r="F46" i="1"/>
  <c r="F35" i="1"/>
  <c r="F36" i="1"/>
  <c r="F37" i="1"/>
  <c r="F34" i="1"/>
  <c r="A158" i="1" l="1"/>
  <c r="A127" i="1"/>
  <c r="C127" i="1" s="1"/>
  <c r="A28" i="1"/>
  <c r="A93" i="1"/>
  <c r="A53" i="1"/>
  <c r="C158" i="1" l="1"/>
  <c r="C93" i="1"/>
  <c r="C28" i="1"/>
  <c r="C53" i="1"/>
</calcChain>
</file>

<file path=xl/sharedStrings.xml><?xml version="1.0" encoding="utf-8"?>
<sst xmlns="http://schemas.openxmlformats.org/spreadsheetml/2006/main" count="407" uniqueCount="255">
  <si>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</si>
  <si>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</si>
  <si>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</si>
  <si>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</si>
  <si>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</si>
  <si>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</si>
  <si>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</si>
  <si>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</si>
  <si>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</si>
  <si>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</si>
  <si>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SUMA EUR</t>
  </si>
  <si>
    <t>SUMA PLN</t>
  </si>
  <si>
    <t>EE</t>
  </si>
  <si>
    <t>LV</t>
  </si>
  <si>
    <t>LT</t>
  </si>
  <si>
    <t>zlecenia dostarczone 16.01.2024</t>
  </si>
  <si>
    <t>15.01.2024-19.01.2024</t>
  </si>
  <si>
    <t>PL00391689</t>
  </si>
  <si>
    <t>PL00391690</t>
  </si>
  <si>
    <t>PL00391691</t>
  </si>
  <si>
    <t>PL00391700</t>
  </si>
  <si>
    <t>PL00391703</t>
  </si>
  <si>
    <t>PL00391704</t>
  </si>
  <si>
    <t>PL00391705</t>
  </si>
  <si>
    <t>PL00391707</t>
  </si>
  <si>
    <t>PL00391708</t>
  </si>
  <si>
    <t>PL00391713</t>
  </si>
  <si>
    <t>PL00391718</t>
  </si>
  <si>
    <t>PL00391725</t>
  </si>
  <si>
    <t>PL00391757</t>
  </si>
  <si>
    <t>PL00391759</t>
  </si>
  <si>
    <t>PL00391761</t>
  </si>
  <si>
    <t>PL00391762</t>
  </si>
  <si>
    <t>PL00391787</t>
  </si>
  <si>
    <t>PL00391816</t>
  </si>
  <si>
    <t>ZA/EUI-24/0009652B</t>
  </si>
  <si>
    <t>ZA/EUI-24/0002840</t>
  </si>
  <si>
    <t>ZA/EUI-24/0006611 Estonia24</t>
  </si>
  <si>
    <t>ZA/EUI-24/0008461</t>
  </si>
  <si>
    <t>ZA/EUI-24/0009039A</t>
  </si>
  <si>
    <t>ZA/EUI-24/0007774</t>
  </si>
  <si>
    <t>ZA/EUI-24/0009235</t>
  </si>
  <si>
    <t>ZA/EUI-24/0010519</t>
  </si>
  <si>
    <t>ZA/EU-24/00000385</t>
  </si>
  <si>
    <t>ZA/EUI-24/0009459</t>
  </si>
  <si>
    <t>ZA/EUI-24/0008190</t>
  </si>
  <si>
    <t>ZA/EUI-24/0009652A</t>
  </si>
  <si>
    <t>ZA/EUI-24/0008570B Estonia24</t>
  </si>
  <si>
    <t>ZA/EUI-24/0009039B</t>
  </si>
  <si>
    <t>ZA/EUI-24/0008570A Estonia24</t>
  </si>
  <si>
    <t>ZA/EUI-24/0010137 Estonia24</t>
  </si>
  <si>
    <t>ZA/EUI-24/0008889</t>
  </si>
  <si>
    <t>ZA/EUI-24/0010748</t>
  </si>
  <si>
    <t>zlecenia dostarczone 17.01.2024</t>
  </si>
  <si>
    <t>PL00391786</t>
  </si>
  <si>
    <t>PL00391971</t>
  </si>
  <si>
    <t>PL00391983</t>
  </si>
  <si>
    <t>PL00391984</t>
  </si>
  <si>
    <t>PL00391986</t>
  </si>
  <si>
    <t>PL00391987</t>
  </si>
  <si>
    <t>PL00391989</t>
  </si>
  <si>
    <t>PL00391990</t>
  </si>
  <si>
    <t>PL00392041</t>
  </si>
  <si>
    <t>PL00392045</t>
  </si>
  <si>
    <t>PL00392049</t>
  </si>
  <si>
    <t>PL00392056</t>
  </si>
  <si>
    <t>PL00392057</t>
  </si>
  <si>
    <t>PL00392059</t>
  </si>
  <si>
    <t>PL00392061</t>
  </si>
  <si>
    <t>PL00392112</t>
  </si>
  <si>
    <t>PL00392128</t>
  </si>
  <si>
    <t>ZA/EUI-24/0008356</t>
  </si>
  <si>
    <t>ZA/EUI-24/0010262 Estonia24</t>
  </si>
  <si>
    <t>ZA/EUI-24/0008575</t>
  </si>
  <si>
    <t>ZA/EU-24/00000401</t>
  </si>
  <si>
    <t>ZA/EUI-24/0011252A</t>
  </si>
  <si>
    <t>ZA/EUI-24/0013522</t>
  </si>
  <si>
    <t>ZA/EUI-24/0013537</t>
  </si>
  <si>
    <t>ZA/EUI-24/0012936</t>
  </si>
  <si>
    <t>ZA/EUI-24/0011050B Estonia24</t>
  </si>
  <si>
    <t>ZA/EUI-24/0010491,ZA/EUI-24/0008645</t>
  </si>
  <si>
    <t>ZA/EUI-24/0008227</t>
  </si>
  <si>
    <t>ZA/EUI-24/0008344</t>
  </si>
  <si>
    <t>ZA/EUI-24/0011050A Estonia24</t>
  </si>
  <si>
    <t>ZA/EUI-24/0007595 Estonia24</t>
  </si>
  <si>
    <t>ZA/EUI-24/0013404 Estonia24</t>
  </si>
  <si>
    <t>ZA/EUI-24/0008717</t>
  </si>
  <si>
    <t>ZA/EUI-24/0008973</t>
  </si>
  <si>
    <t>PL00391970</t>
  </si>
  <si>
    <t>PL00391972</t>
  </si>
  <si>
    <t>PL00391973</t>
  </si>
  <si>
    <t>PL00391977</t>
  </si>
  <si>
    <t>PL00391979</t>
  </si>
  <si>
    <t>PL00391988</t>
  </si>
  <si>
    <t>PL00391994</t>
  </si>
  <si>
    <t>PL00391995</t>
  </si>
  <si>
    <t>PL00391999</t>
  </si>
  <si>
    <t>PL00392060</t>
  </si>
  <si>
    <t>PL00392163</t>
  </si>
  <si>
    <t>PL00392169</t>
  </si>
  <si>
    <t>PL00392173</t>
  </si>
  <si>
    <t>PL00392195</t>
  </si>
  <si>
    <t>PL00392196</t>
  </si>
  <si>
    <t>PL00392197</t>
  </si>
  <si>
    <t>PL00392198</t>
  </si>
  <si>
    <t>PL00392199</t>
  </si>
  <si>
    <t>PL00392201</t>
  </si>
  <si>
    <t>PL00392203</t>
  </si>
  <si>
    <t>PL00392204</t>
  </si>
  <si>
    <t>PL00392205</t>
  </si>
  <si>
    <t>PL00392264</t>
  </si>
  <si>
    <t>PL00392269</t>
  </si>
  <si>
    <t>PL00392271</t>
  </si>
  <si>
    <t>PL00392273</t>
  </si>
  <si>
    <t>PL00392275</t>
  </si>
  <si>
    <t>PL00392276</t>
  </si>
  <si>
    <t>PL00392285</t>
  </si>
  <si>
    <t>PL00392288</t>
  </si>
  <si>
    <t>PL00392289</t>
  </si>
  <si>
    <t>PL00392315</t>
  </si>
  <si>
    <t>zlecenia dostarczone 18.01.2024</t>
  </si>
  <si>
    <t>ZA/EUI-24/0012870</t>
  </si>
  <si>
    <t>ZA/EUI-24/0012264 Estonia24</t>
  </si>
  <si>
    <t>ZA/EUI-24/0013636 Estonia24</t>
  </si>
  <si>
    <t>ZA/EUI-24/0012529,ZA/EUI-24/0010517</t>
  </si>
  <si>
    <t>ZA/EUI-24/0010413</t>
  </si>
  <si>
    <t>ZA/EUI-24/0011498</t>
  </si>
  <si>
    <t>ZA/EUI-24/0012837</t>
  </si>
  <si>
    <t>ZA/EUI-24/0011252B</t>
  </si>
  <si>
    <t>Wyd.1025588</t>
  </si>
  <si>
    <t>ZA/EUI-24/0007091</t>
  </si>
  <si>
    <t>ZA/EUI-24/0008520B</t>
  </si>
  <si>
    <t>ZA/EU-24/00000465</t>
  </si>
  <si>
    <t>ZA/EUI-24/0014639 Estonia24</t>
  </si>
  <si>
    <t>ZA/EUI-24/0008520A</t>
  </si>
  <si>
    <t>ZA/EUI-24/0012792</t>
  </si>
  <si>
    <t>ZA/EUI-24/0002480</t>
  </si>
  <si>
    <t>ZA/EUI-24/0014058</t>
  </si>
  <si>
    <t>ZA/EUI-24/0012656</t>
  </si>
  <si>
    <t>ZA/EUI-24/0013244A</t>
  </si>
  <si>
    <t>ZA/EUI-24/0013708</t>
  </si>
  <si>
    <t>ZA/EUI-24/0012910</t>
  </si>
  <si>
    <t>ZA/EUI-24/0014183</t>
  </si>
  <si>
    <t>ZA/EUI-24/0013244B</t>
  </si>
  <si>
    <t>ZA/EUI-24/0010799</t>
  </si>
  <si>
    <t>ZA/EUI-24/0008626A Estonia24</t>
  </si>
  <si>
    <t>ZA/EUI-24/0014199 Estonia24</t>
  </si>
  <si>
    <t>ZA/EUI-24/0014590</t>
  </si>
  <si>
    <t>ZA/EUI-24/0008118</t>
  </si>
  <si>
    <t>ZA/EUI-24/0008577</t>
  </si>
  <si>
    <t>ZA/EUI-24/0006617</t>
  </si>
  <si>
    <t>ZA/EUI-24/0010943</t>
  </si>
  <si>
    <t>ZA/EUI-24/0005906</t>
  </si>
  <si>
    <t>zlecenia dostarczone 19.01.2024</t>
  </si>
  <si>
    <t>PL00391975</t>
  </si>
  <si>
    <t>PL00391978</t>
  </si>
  <si>
    <t>PL00392189</t>
  </si>
  <si>
    <t>PL00392265</t>
  </si>
  <si>
    <t>PL00392274</t>
  </si>
  <si>
    <t>PL00392277</t>
  </si>
  <si>
    <t>PL00392284</t>
  </si>
  <si>
    <t>PL00392307</t>
  </si>
  <si>
    <t>PL00392314</t>
  </si>
  <si>
    <t>PL00392365</t>
  </si>
  <si>
    <t>PL00392368</t>
  </si>
  <si>
    <t>PL00392377</t>
  </si>
  <si>
    <t>PL00392384</t>
  </si>
  <si>
    <t>PL00392385</t>
  </si>
  <si>
    <t>PL00392390</t>
  </si>
  <si>
    <t>PL00392391</t>
  </si>
  <si>
    <t>PL00392392</t>
  </si>
  <si>
    <t>PL00392393</t>
  </si>
  <si>
    <t>PL00392395</t>
  </si>
  <si>
    <t>PL00392399</t>
  </si>
  <si>
    <t>PL00392444</t>
  </si>
  <si>
    <t>PL00392458</t>
  </si>
  <si>
    <t>PL00392459</t>
  </si>
  <si>
    <t>PL00392461</t>
  </si>
  <si>
    <t>PL00392462</t>
  </si>
  <si>
    <t>PL00392364</t>
  </si>
  <si>
    <t>SE</t>
  </si>
  <si>
    <t>ZA/EUI-24/0012976</t>
  </si>
  <si>
    <t>ZA/EU-24/00000410,ZA/EUI-24/0009480</t>
  </si>
  <si>
    <t>ZA/EUI-24/0003739</t>
  </si>
  <si>
    <t>ZA/EUI-24/0008626B Estonia24</t>
  </si>
  <si>
    <t>ZA/EUI-24/0014388A</t>
  </si>
  <si>
    <t>ZA/EUI-24/0008568</t>
  </si>
  <si>
    <t>ZA/EUI-24/0008800</t>
  </si>
  <si>
    <t>ZA/EUI-24/0014431</t>
  </si>
  <si>
    <t>ZA/EUI-24/0013556</t>
  </si>
  <si>
    <t>ZA/EUI-24/0015698</t>
  </si>
  <si>
    <t>ZA/EUI-24/0013654B</t>
  </si>
  <si>
    <t>ZA/EUI-24/0015013</t>
  </si>
  <si>
    <t>ZA/EUI-24/0013159 Estonia24</t>
  </si>
  <si>
    <t>ZA/EUI-24/0010571 Estonia24</t>
  </si>
  <si>
    <t>ZA/EUI-24/0015914 Estonia24</t>
  </si>
  <si>
    <t>ZA/EUI-24/0014828</t>
  </si>
  <si>
    <t>ZA/EUI-24/0015416</t>
  </si>
  <si>
    <t>ZA/EUI-24/0013654A</t>
  </si>
  <si>
    <t>ZA/EUI-24/0013723</t>
  </si>
  <si>
    <t>ZA/EUI-24/0015829</t>
  </si>
  <si>
    <t>ZA/EUI-24/0012900A Estonia24</t>
  </si>
  <si>
    <t>ZA/EUI-24/0013482</t>
  </si>
  <si>
    <t>ZA/EUI-24/0013357</t>
  </si>
  <si>
    <t>ZA/EUI-24/0013630</t>
  </si>
  <si>
    <t>ZA/EUI-24/0015175</t>
  </si>
  <si>
    <t>ZA/EUI-24/0012900B Estonia24</t>
  </si>
  <si>
    <t>PL00392058</t>
  </si>
  <si>
    <t>PL00392263</t>
  </si>
  <si>
    <t>PL00392382</t>
  </si>
  <si>
    <t>PL00392469</t>
  </si>
  <si>
    <t>PL00392555</t>
  </si>
  <si>
    <t>PL00392592</t>
  </si>
  <si>
    <t>PL00392602</t>
  </si>
  <si>
    <t>PL00392605</t>
  </si>
  <si>
    <t>PL00392606</t>
  </si>
  <si>
    <t>PL00392607</t>
  </si>
  <si>
    <t>PL00392609</t>
  </si>
  <si>
    <t>PL00392611</t>
  </si>
  <si>
    <t>PL00392613</t>
  </si>
  <si>
    <t>PL00392614</t>
  </si>
  <si>
    <t>PL00392617</t>
  </si>
  <si>
    <t>PL00392619</t>
  </si>
  <si>
    <t>PL00392621</t>
  </si>
  <si>
    <t>PL00392625</t>
  </si>
  <si>
    <t>PL00392636</t>
  </si>
  <si>
    <t>PL00392655</t>
  </si>
  <si>
    <t>PL00392656</t>
  </si>
  <si>
    <t>PL00392669</t>
  </si>
  <si>
    <t>PL00392691</t>
  </si>
  <si>
    <t>ZA/EUI-24/0007265</t>
  </si>
  <si>
    <t>ZA/EUI-24/0014388B</t>
  </si>
  <si>
    <t>ZA/EUI-24/0015273</t>
  </si>
  <si>
    <t>ZA/EUI-24/0010763B Estonia24</t>
  </si>
  <si>
    <t>ZA/MC-24/00436844</t>
  </si>
  <si>
    <t>RMA: Action 2024.01.16</t>
  </si>
  <si>
    <t>ZA/EUI-24/0016469B</t>
  </si>
  <si>
    <t>ZA/EUI-24/0013510 Estonia24</t>
  </si>
  <si>
    <t>ZA/EUI-24/0010763A Estonia24</t>
  </si>
  <si>
    <t>ZA/EUI-24/0016469A</t>
  </si>
  <si>
    <t>ZA/EUI-24/0016742 Estonia24</t>
  </si>
  <si>
    <t>ZA/EUI-24/0013946,ZA/EUDR-24/000076,ZA/EUDR-24/000046 delivery by truck with talllift</t>
  </si>
  <si>
    <t>ZA/EUI-24/0016230</t>
  </si>
  <si>
    <t>ZA/EUI-24/0012533</t>
  </si>
  <si>
    <t>ZA/EUI-24/0016864</t>
  </si>
  <si>
    <t>ZA/EU-24/00000505</t>
  </si>
  <si>
    <t>ZA/EUI-24/0009478</t>
  </si>
  <si>
    <t>ZA/EUI-24/0009507</t>
  </si>
  <si>
    <t>ZA/EUI-24/0000443</t>
  </si>
  <si>
    <t>ZA/EU-24/00000200</t>
  </si>
  <si>
    <t>ZA/EUI-24/0010070</t>
  </si>
  <si>
    <t>ZA/EUI-24/0015959</t>
  </si>
  <si>
    <t>ZA/EUI-24/0008735 Estonia24</t>
  </si>
  <si>
    <t>zlecenia dostarczone 22.01.2024</t>
  </si>
  <si>
    <t>fv 240137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</si>
</sst>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3" fillId="0" borderId="0"/>
  </cellStyleXfs>
  <cellXfs count="19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0" fontId="0" fillId="2" borderId="0" xfId="0" applyFill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0" fontId="14" fillId="2" borderId="0" xfId="0" applyFont="1" applyFill="1"/>
    <xf numFmtId="0" fontId="11" fillId="0" borderId="0" xfId="14" applyFont="1" applyAlignment="1">
      <alignment horizontal="left"/>
    </xf>
    <xf numFmtId="2" fontId="4" fillId="0" borderId="0" xfId="15" applyNumberFormat="1" applyFont="1"/>
    <xf numFmtId="2" fontId="4" fillId="0" borderId="0" xfId="2" applyNumberFormat="1" applyAlignment="1">
      <alignment horizontal="center"/>
    </xf>
    <xf numFmtId="0" fontId="11" fillId="0" borderId="0" xfId="14" applyFont="1" applyFill="1" applyAlignment="1">
      <alignment horizontal="left"/>
    </xf>
    <xf numFmtId="2" fontId="4" fillId="0" borderId="0" xfId="15" applyNumberFormat="1" applyFont="1" applyFill="1"/>
    <xf numFmtId="2" fontId="4" fillId="0" borderId="0" xfId="2" applyNumberFormat="1" applyFont="1" applyFill="1" applyAlignment="1">
      <alignment horizontal="center"/>
    </xf>
    <xf numFmtId="0" fontId="0" fillId="0" borderId="0" xfId="0" applyFill="1"/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30">
    <dxf>
      <font>
        <color auto="1"/>
      </font>
      <numFmt numFmtId="2" formatCode="0.00"/>
    </dxf>
    <dxf>
      <font>
        <color auto="1"/>
      </font>
      <numFmt numFmtId="2" formatCode="0.00"/>
    </dxf>
    <dxf>
      <font>
        <color auto="1"/>
      </font>
      <numFmt numFmtId="2" formatCode="0.00"/>
    </dxf>
    <dxf>
      <font>
        <color auto="1"/>
      </font>
      <numFmt numFmtId="2" formatCode="0.00"/>
    </dxf>
    <dxf>
      <font>
        <color auto="1"/>
      </font>
      <numFmt numFmtId="2" formatCode="0.0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center" vertical="bottom" textRotation="0" wrapText="0" indent="0" justifyLastLine="0" shrinkToFit="0" readingOrder="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33:G50" totalsRowShown="0">
  <autoFilter ref="A33:G50" xr:uid="{FF00F00F-3A06-438B-8C27-21CC27738712}"/>
  <tableColumns count="7">
    <tableColumn id="1" xr3:uid="{23CA0931-19EA-4022-A85D-41B7A0D28C1A}" name="MONTH"/>
    <tableColumn id="7" xr3:uid="{3248CB81-C778-47E6-A613-2B39BAC98D52}" name="ZLECENIE" dataDxfId="29" dataCellStyle="Normalny 14"/>
    <tableColumn id="2" xr3:uid="{E09E5A1F-A03D-4AED-B825-8A8DDAC5A357}" name="CMR NUMBER" dataDxfId="28" dataCellStyle="Normalny 15"/>
    <tableColumn id="3" xr3:uid="{6B0FA87A-B129-4FDD-A7A0-D44FB48CA8CB}" name="Total Weight" dataDxfId="3" dataCellStyle="Normalny 15"/>
    <tableColumn id="4" xr3:uid="{25895EC7-1BFF-45AC-81FC-B8BC9BFA1C99}" name="PRICE IN EUR NET" dataDxfId="27" dataCellStyle="Normalny 2"/>
    <tableColumn id="6" xr3:uid="{CB3A7561-2E58-4970-A451-204E25AC249C}" name="WITH FUEL ADD" dataDxfId="26">
      <calculatedColumnFormula>Tabela110431067323245823232423245232342324235235810679[[#This Row],[PRICE IN EUR NET]]+G34*E34</calculatedColumnFormula>
    </tableColumn>
    <tableColumn id="5" xr3:uid="{4B6A1247-087A-4AEC-A04C-DE8D97EE24F5}" name="FUEL ADD" dataDxfId="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58:G90" totalsRowShown="0">
  <autoFilter ref="A58:G90" xr:uid="{1E8F86E3-B86D-423E-8EF5-97DEDECF2B49}"/>
  <tableColumns count="7">
    <tableColumn id="1" xr3:uid="{0D586682-1E55-4671-8243-4AE4FB31D34C}" name="MONTH"/>
    <tableColumn id="7" xr3:uid="{60056748-9C25-481F-A36A-0E1DB3919DE3}" name="ZLECENIE" dataDxfId="24" dataCellStyle="Normalny 14"/>
    <tableColumn id="2" xr3:uid="{7565674D-C4B7-4CB6-93DC-B21FAE484B38}" name="CMR NUMBER" dataDxfId="23" dataCellStyle="Normalny 15"/>
    <tableColumn id="3" xr3:uid="{45804FBB-87DD-47E4-8510-49DB1A9A1EE7}" name="Total Weight" dataDxfId="2" dataCellStyle="Normalny 15"/>
    <tableColumn id="4" xr3:uid="{5BA32A79-0942-46B4-AA69-9999F941DE37}" name="PRICE IN EUR NET" dataDxfId="22" dataCellStyle="Normalny 2"/>
    <tableColumn id="6" xr3:uid="{415DAA56-4E7F-48AB-AE62-9BA5B5BC7741}" name="WITH FUEL ADD" dataDxfId="21">
      <calculatedColumnFormula>Tabela1104310673232458232324232452323423242352358106793[[#This Row],[PRICE IN EUR NET]]+G59*E59</calculatedColumnFormula>
    </tableColumn>
    <tableColumn id="5" xr3:uid="{8817C261-8DEC-49B2-9738-2152010D9076}" name="FUEL ADD" dataDxfId="2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7:G25" totalsRowShown="0">
  <autoFilter ref="A7:G25" xr:uid="{AB09C13B-D852-45CF-9FB7-ECD052D5385E}"/>
  <tableColumns count="7">
    <tableColumn id="1" xr3:uid="{62555B29-3AEC-4272-975F-0AF3F3EE17DF}" name="MONTH"/>
    <tableColumn id="7" xr3:uid="{8A5AA220-8ED2-477A-A753-00E98D6D35AF}" name="ZLECENIE" dataDxfId="19" dataCellStyle="Normalny 14"/>
    <tableColumn id="2" xr3:uid="{949C5D44-5CCE-47B1-AD34-818F9395F637}" name="CMR NUMBER" dataDxfId="18" dataCellStyle="Normalny 15"/>
    <tableColumn id="3" xr3:uid="{A1AA1BA9-1C7F-4F78-AE08-CB1533C36CE9}" name="Total Weight" dataDxfId="4" dataCellStyle="Normalny 15"/>
    <tableColumn id="4" xr3:uid="{090FE9BD-8BCF-43F0-A6C8-C76C6414055B}" name="PRICE IN EUR NET" dataDxfId="17" dataCellStyle="Normalny 2"/>
    <tableColumn id="6" xr3:uid="{82378B25-A6C3-4436-B740-C52BDD0958DD}" name="WITH FUEL ADD" dataDxfId="16">
      <calculatedColumnFormula>Tabela11043106732324582323242324523234232423523581067[[#This Row],[PRICE IN EUR NET]]+G8*E8</calculatedColumnFormula>
    </tableColumn>
    <tableColumn id="5" xr3:uid="{C3897C57-40D6-4754-B111-59E9EF2898EA}" name="FUEL ADD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BB4ACD-4356-43E6-9A02-6C2F6B932B0B}" name="Tabela11043106732324582323242324523234232423523581067932" displayName="Tabela11043106732324582323242324523234232423523581067932" ref="A98:G124" totalsRowShown="0">
  <autoFilter ref="A98:G124" xr:uid="{4BBB4ACD-4356-43E6-9A02-6C2F6B932B0B}"/>
  <tableColumns count="7">
    <tableColumn id="1" xr3:uid="{7E063B43-156B-4EDA-932F-9117FA00DA96}" name="MONTH"/>
    <tableColumn id="7" xr3:uid="{2EC476F6-46CD-4A3A-913A-195DC4D21828}" name="ZLECENIE" dataDxfId="14" dataCellStyle="Normalny 14"/>
    <tableColumn id="2" xr3:uid="{765F55A7-7BD8-448B-A572-60572B7C1E78}" name="CMR NUMBER" dataDxfId="13" dataCellStyle="Normalny 15"/>
    <tableColumn id="3" xr3:uid="{558FB575-9600-4A80-84F4-ACB24E738D04}" name="Total Weight" dataDxfId="1" dataCellStyle="Normalny 15"/>
    <tableColumn id="4" xr3:uid="{F4DBB3AA-E187-4FB4-806B-03BFF0D1AD05}" name="PRICE IN EUR NET" dataDxfId="12" dataCellStyle="Normalny 2"/>
    <tableColumn id="6" xr3:uid="{E98FF9AD-C9B8-417D-9DCF-215CE4E1C7E6}" name="WITH FUEL ADD" dataDxfId="11">
      <calculatedColumnFormula>Tabela11043106732324582323242324523234232423523581067932[[#This Row],[PRICE IN EUR NET]]+G99*E99</calculatedColumnFormula>
    </tableColumn>
    <tableColumn id="5" xr3:uid="{68A6195F-3490-4B7B-B458-09FCD8BDD153}" name="FUEL ADD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024B90-B46A-4F9C-812E-02AF3B983B73}" name="Tabela110431067323245823232423245232342324235235810679324" displayName="Tabela110431067323245823232423245232342324235235810679324" ref="A132:G155" totalsRowShown="0">
  <autoFilter ref="A132:G155" xr:uid="{61024B90-B46A-4F9C-812E-02AF3B983B73}"/>
  <tableColumns count="7">
    <tableColumn id="1" xr3:uid="{B29C0B11-D60F-4C1A-9B9B-060DA4D7B8C0}" name="MONTH"/>
    <tableColumn id="7" xr3:uid="{AAD4D73A-6D8D-4B55-AD93-F7B5D6BEECC5}" name="ZLECENIE" dataDxfId="9" dataCellStyle="Normalny 14"/>
    <tableColumn id="2" xr3:uid="{C3A11C86-546B-4E5D-9B86-DA6A462D645A}" name="CMR NUMBER" dataDxfId="8" dataCellStyle="Normalny 15"/>
    <tableColumn id="3" xr3:uid="{201958B8-6FA6-4170-B8E6-96DA26C0867D}" name="Total Weight" dataDxfId="0" dataCellStyle="Normalny 15"/>
    <tableColumn id="4" xr3:uid="{3B3321D2-D8FF-4E3E-A17E-3430082943D1}" name="PRICE IN EUR NET" dataDxfId="7" dataCellStyle="Normalny 2"/>
    <tableColumn id="6" xr3:uid="{1D1F96DF-15C8-4A8D-8252-16C18934F666}" name="WITH FUEL ADD" dataDxfId="6">
      <calculatedColumnFormula>Tabela110431067323245823232423245232342324235235810679324[[#This Row],[PRICE IN EUR NET]]+G133*E133</calculatedColumnFormula>
    </tableColumn>
    <tableColumn id="5" xr3:uid="{F88685C7-A1C2-4C7A-A180-084BD1794474}" name="FUEL ADD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J164"/>
  <sheetViews>
    <sheetView tabSelected="1" zoomScale="90" zoomScaleNormal="90" workbookViewId="0">
      <selection activeCell="P7" sqref="P7"/>
    </sheetView>
  </sheetViews>
  <sheetFormatPr defaultRowHeight="15" x14ac:dyDescent="0.25"/>
  <cols>
    <col min="1" max="1" width="20.42578125" customWidth="1"/>
    <col min="2" max="2" width="21.28515625" customWidth="1"/>
    <col min="3" max="3" width="16.85546875" customWidth="1"/>
    <col min="4" max="4" width="19.7109375" customWidth="1"/>
    <col min="5" max="5" width="14.7109375" style="8" customWidth="1"/>
    <col min="6" max="6" width="15.140625" customWidth="1"/>
    <col min="9" max="9" width="12.5703125" customWidth="1"/>
    <col min="10" max="10" width="9.42578125" customWidth="1"/>
    <col min="11" max="11" width="8.42578125" customWidth="1"/>
    <col min="13" max="13" width="11.28515625" bestFit="1" customWidth="1"/>
    <col min="14" max="14" width="11.7109375" bestFit="1" customWidth="1"/>
  </cols>
  <sheetData>
    <row r="1" spans="1:10" x14ac:dyDescent="0.25">
      <c r="A1" s="2" t="s">
        <v>16</v>
      </c>
      <c r="D1" s="2"/>
    </row>
    <row r="2" spans="1:10" x14ac:dyDescent="0.25">
      <c r="A2" s="2"/>
      <c r="C2" t="s">
        <v>254</v>
      </c>
      <c r="D2" s="2"/>
    </row>
    <row r="5" spans="1:10" x14ac:dyDescent="0.25">
      <c r="A5" s="1" t="s">
        <v>15</v>
      </c>
    </row>
    <row r="7" spans="1:10" x14ac:dyDescent="0.25">
      <c r="A7" t="s">
        <v>0</v>
      </c>
      <c r="B7" t="s">
        <v>9</v>
      </c>
      <c r="C7" t="s">
        <v>1</v>
      </c>
      <c r="D7" t="s">
        <v>2</v>
      </c>
      <c r="E7" s="8" t="s">
        <v>3</v>
      </c>
      <c r="F7" t="s">
        <v>8</v>
      </c>
      <c r="G7" t="s">
        <v>4</v>
      </c>
    </row>
    <row r="8" spans="1:10" x14ac:dyDescent="0.25">
      <c r="A8">
        <v>1</v>
      </c>
      <c r="B8" t="s">
        <v>35</v>
      </c>
      <c r="C8" t="s">
        <v>17</v>
      </c>
      <c r="D8" s="8">
        <v>637.69500000000005</v>
      </c>
      <c r="E8">
        <v>66.83</v>
      </c>
      <c r="F8" s="7">
        <f>Tabela11043106732324582323242324523234232423523581067[[#This Row],[PRICE IN EUR NET]]+G8*E8</f>
        <v>75.785219999999995</v>
      </c>
      <c r="G8" s="10">
        <v>0.13400000000000001</v>
      </c>
      <c r="I8" s="6"/>
      <c r="J8" t="s">
        <v>12</v>
      </c>
    </row>
    <row r="9" spans="1:10" x14ac:dyDescent="0.25">
      <c r="A9">
        <v>1</v>
      </c>
      <c r="B9" t="s">
        <v>36</v>
      </c>
      <c r="C9" t="s">
        <v>18</v>
      </c>
      <c r="D9" s="8">
        <v>583.41600000000005</v>
      </c>
      <c r="E9">
        <v>53.04</v>
      </c>
      <c r="F9" s="7">
        <f>Tabela11043106732324582323242324523234232423523581067[[#This Row],[PRICE IN EUR NET]]+G9*E9</f>
        <v>60.147359999999999</v>
      </c>
      <c r="G9" s="10">
        <v>0.13400000000000001</v>
      </c>
      <c r="I9" s="6"/>
      <c r="J9" t="s">
        <v>14</v>
      </c>
    </row>
    <row r="10" spans="1:10" x14ac:dyDescent="0.25">
      <c r="A10">
        <v>1</v>
      </c>
      <c r="B10" t="s">
        <v>37</v>
      </c>
      <c r="C10" t="s">
        <v>19</v>
      </c>
      <c r="D10" s="8">
        <v>671.32799999999997</v>
      </c>
      <c r="E10">
        <v>73.510000000000005</v>
      </c>
      <c r="F10" s="7">
        <f>Tabela11043106732324582323242324523234232423523581067[[#This Row],[PRICE IN EUR NET]]+G10*E10</f>
        <v>83.360340000000008</v>
      </c>
      <c r="G10" s="10">
        <v>0.13400000000000001</v>
      </c>
      <c r="I10" s="11"/>
      <c r="J10" t="s">
        <v>12</v>
      </c>
    </row>
    <row r="11" spans="1:10" x14ac:dyDescent="0.25">
      <c r="A11">
        <v>1</v>
      </c>
      <c r="B11" t="s">
        <v>38</v>
      </c>
      <c r="C11" t="s">
        <v>20</v>
      </c>
      <c r="D11" s="8">
        <v>415.584</v>
      </c>
      <c r="E11">
        <v>47.74</v>
      </c>
      <c r="F11" s="7">
        <f>Tabela11043106732324582323242324523234232423523581067[[#This Row],[PRICE IN EUR NET]]+G11*E11</f>
        <v>54.137160000000002</v>
      </c>
      <c r="G11" s="10">
        <v>0.13400000000000001</v>
      </c>
      <c r="I11" s="11"/>
      <c r="J11" t="s">
        <v>13</v>
      </c>
    </row>
    <row r="12" spans="1:10" x14ac:dyDescent="0.25">
      <c r="A12">
        <v>1</v>
      </c>
      <c r="B12" t="s">
        <v>39</v>
      </c>
      <c r="C12" t="s">
        <v>21</v>
      </c>
      <c r="D12" s="8">
        <v>495.50400000000002</v>
      </c>
      <c r="E12">
        <v>47.74</v>
      </c>
      <c r="F12" s="7">
        <f>Tabela11043106732324582323242324523234232423523581067[[#This Row],[PRICE IN EUR NET]]+G12*E12</f>
        <v>54.137160000000002</v>
      </c>
      <c r="G12" s="10">
        <v>0.13400000000000001</v>
      </c>
      <c r="I12" s="11"/>
      <c r="J12" t="s">
        <v>13</v>
      </c>
    </row>
    <row r="13" spans="1:10" x14ac:dyDescent="0.25">
      <c r="A13">
        <v>1</v>
      </c>
      <c r="B13" t="s">
        <v>40</v>
      </c>
      <c r="C13" t="s">
        <v>22</v>
      </c>
      <c r="D13" s="8">
        <v>132.53400000000002</v>
      </c>
      <c r="E13">
        <v>28.64</v>
      </c>
      <c r="F13" s="7">
        <f>Tabela11043106732324582323242324523234232423523581067[[#This Row],[PRICE IN EUR NET]]+G13*E13</f>
        <v>32.477760000000004</v>
      </c>
      <c r="G13" s="10">
        <v>0.13400000000000001</v>
      </c>
      <c r="I13" s="11"/>
      <c r="J13" t="s">
        <v>13</v>
      </c>
    </row>
    <row r="14" spans="1:10" x14ac:dyDescent="0.25">
      <c r="A14">
        <v>1</v>
      </c>
      <c r="B14" t="s">
        <v>41</v>
      </c>
      <c r="C14" t="s">
        <v>23</v>
      </c>
      <c r="D14" s="8">
        <v>585.08100000000002</v>
      </c>
      <c r="E14">
        <v>56.22</v>
      </c>
      <c r="F14" s="7">
        <f>Tabela11043106732324582323242324523234232423523581067[[#This Row],[PRICE IN EUR NET]]+G14*E14</f>
        <v>63.753479999999996</v>
      </c>
      <c r="G14" s="10">
        <v>0.13400000000000001</v>
      </c>
      <c r="I14" s="11"/>
      <c r="J14" t="s">
        <v>13</v>
      </c>
    </row>
    <row r="15" spans="1:10" x14ac:dyDescent="0.25">
      <c r="A15">
        <v>1</v>
      </c>
      <c r="B15" t="s">
        <v>42</v>
      </c>
      <c r="C15" t="s">
        <v>24</v>
      </c>
      <c r="D15" s="8">
        <v>204.46199999999999</v>
      </c>
      <c r="E15">
        <v>28.64</v>
      </c>
      <c r="F15" s="7">
        <f>Tabela11043106732324582323242324523234232423523581067[[#This Row],[PRICE IN EUR NET]]+G15*E15</f>
        <v>32.477760000000004</v>
      </c>
      <c r="G15" s="10">
        <v>0.13400000000000001</v>
      </c>
      <c r="I15" s="11"/>
      <c r="J15" t="s">
        <v>13</v>
      </c>
    </row>
    <row r="16" spans="1:10" x14ac:dyDescent="0.25">
      <c r="A16">
        <v>1</v>
      </c>
      <c r="B16" t="s">
        <v>43</v>
      </c>
      <c r="C16" t="s">
        <v>25</v>
      </c>
      <c r="D16" s="8">
        <v>530.80200000000002</v>
      </c>
      <c r="E16">
        <v>56.22</v>
      </c>
      <c r="F16" s="7">
        <f>Tabela11043106732324582323242324523234232423523581067[[#This Row],[PRICE IN EUR NET]]+G16*E16</f>
        <v>63.753479999999996</v>
      </c>
      <c r="G16" s="10">
        <v>0.13400000000000001</v>
      </c>
      <c r="I16" s="11"/>
      <c r="J16" t="s">
        <v>13</v>
      </c>
    </row>
    <row r="17" spans="1:10" x14ac:dyDescent="0.25">
      <c r="A17">
        <v>1</v>
      </c>
      <c r="B17" t="s">
        <v>44</v>
      </c>
      <c r="C17" t="s">
        <v>26</v>
      </c>
      <c r="D17" s="8">
        <v>267.06600000000003</v>
      </c>
      <c r="E17">
        <v>28.64</v>
      </c>
      <c r="F17" s="7">
        <f>Tabela11043106732324582323242324523234232423523581067[[#This Row],[PRICE IN EUR NET]]+G17*E17</f>
        <v>32.477760000000004</v>
      </c>
      <c r="G17" s="10">
        <v>0.13400000000000001</v>
      </c>
      <c r="I17" s="11"/>
      <c r="J17" t="s">
        <v>13</v>
      </c>
    </row>
    <row r="18" spans="1:10" x14ac:dyDescent="0.25">
      <c r="A18">
        <v>1</v>
      </c>
      <c r="B18" t="s">
        <v>45</v>
      </c>
      <c r="C18" t="s">
        <v>27</v>
      </c>
      <c r="D18" s="8">
        <v>239.76</v>
      </c>
      <c r="E18">
        <v>28.64</v>
      </c>
      <c r="F18" s="7">
        <f>Tabela11043106732324582323242324523234232423523581067[[#This Row],[PRICE IN EUR NET]]+G18*E18</f>
        <v>32.477760000000004</v>
      </c>
      <c r="G18" s="10">
        <v>0.13400000000000001</v>
      </c>
      <c r="I18" s="6"/>
      <c r="J18" t="s">
        <v>14</v>
      </c>
    </row>
    <row r="19" spans="1:10" x14ac:dyDescent="0.25">
      <c r="A19">
        <v>1</v>
      </c>
      <c r="B19" t="s">
        <v>46</v>
      </c>
      <c r="C19" t="s">
        <v>28</v>
      </c>
      <c r="D19" s="8">
        <v>273.39299999999997</v>
      </c>
      <c r="E19">
        <v>42.96</v>
      </c>
      <c r="F19" s="7">
        <f>Tabela11043106732324582323242324523234232423523581067[[#This Row],[PRICE IN EUR NET]]+G19*E19</f>
        <v>48.716639999999998</v>
      </c>
      <c r="G19" s="10">
        <v>0.13400000000000001</v>
      </c>
      <c r="I19" s="6"/>
      <c r="J19" t="s">
        <v>12</v>
      </c>
    </row>
    <row r="20" spans="1:10" x14ac:dyDescent="0.25">
      <c r="A20">
        <v>1</v>
      </c>
      <c r="B20" t="s">
        <v>47</v>
      </c>
      <c r="C20" t="s">
        <v>29</v>
      </c>
      <c r="D20" s="8">
        <v>333</v>
      </c>
      <c r="E20">
        <v>52.51</v>
      </c>
      <c r="F20" s="7">
        <f>Tabela11043106732324582323242324523234232423523581067[[#This Row],[PRICE IN EUR NET]]+G20*E20</f>
        <v>59.546340000000001</v>
      </c>
      <c r="G20" s="10">
        <v>0.13400000000000001</v>
      </c>
      <c r="I20" s="6"/>
      <c r="J20" t="s">
        <v>12</v>
      </c>
    </row>
    <row r="21" spans="1:10" x14ac:dyDescent="0.25">
      <c r="A21">
        <v>1</v>
      </c>
      <c r="B21" t="s">
        <v>48</v>
      </c>
      <c r="C21" t="s">
        <v>30</v>
      </c>
      <c r="D21" s="8">
        <v>562.77</v>
      </c>
      <c r="E21">
        <v>56.22</v>
      </c>
      <c r="F21" s="7">
        <f>Tabela11043106732324582323242324523234232423523581067[[#This Row],[PRICE IN EUR NET]]+G21*E21</f>
        <v>63.753479999999996</v>
      </c>
      <c r="G21" s="10">
        <v>0.13400000000000001</v>
      </c>
      <c r="I21" s="6"/>
      <c r="J21" t="s">
        <v>13</v>
      </c>
    </row>
    <row r="22" spans="1:10" x14ac:dyDescent="0.25">
      <c r="A22">
        <v>1</v>
      </c>
      <c r="B22" t="s">
        <v>49</v>
      </c>
      <c r="C22" t="s">
        <v>31</v>
      </c>
      <c r="D22" s="8">
        <v>848.81700000000001</v>
      </c>
      <c r="E22">
        <v>102.1</v>
      </c>
      <c r="F22" s="7">
        <f>Tabela11043106732324582323242324523234232423523581067[[#This Row],[PRICE IN EUR NET]]+G22*E22</f>
        <v>115.78139999999999</v>
      </c>
      <c r="G22" s="10">
        <v>0.13400000000000001</v>
      </c>
      <c r="I22" s="6"/>
      <c r="J22" t="s">
        <v>12</v>
      </c>
    </row>
    <row r="23" spans="1:10" x14ac:dyDescent="0.25">
      <c r="A23">
        <v>1</v>
      </c>
      <c r="B23" t="s">
        <v>50</v>
      </c>
      <c r="C23" t="s">
        <v>32</v>
      </c>
      <c r="D23" s="8">
        <v>11.988</v>
      </c>
      <c r="E23">
        <v>12.84</v>
      </c>
      <c r="F23" s="7">
        <f>Tabela11043106732324582323242324523234232423523581067[[#This Row],[PRICE IN EUR NET]]+G23*E23</f>
        <v>14.560560000000001</v>
      </c>
      <c r="G23" s="10">
        <v>0.13400000000000001</v>
      </c>
      <c r="I23" s="6"/>
      <c r="J23" t="s">
        <v>12</v>
      </c>
    </row>
    <row r="24" spans="1:10" x14ac:dyDescent="0.25">
      <c r="A24">
        <v>1</v>
      </c>
      <c r="B24" t="s">
        <v>51</v>
      </c>
      <c r="C24" t="s">
        <v>33</v>
      </c>
      <c r="D24" s="8">
        <v>326.00700000000001</v>
      </c>
      <c r="E24">
        <v>38.19</v>
      </c>
      <c r="F24" s="7">
        <f>Tabela11043106732324582323242324523234232423523581067[[#This Row],[PRICE IN EUR NET]]+G24*E24</f>
        <v>43.307459999999999</v>
      </c>
      <c r="G24" s="10">
        <v>0.13400000000000001</v>
      </c>
      <c r="I24" s="6"/>
      <c r="J24" t="s">
        <v>13</v>
      </c>
    </row>
    <row r="25" spans="1:10" x14ac:dyDescent="0.25">
      <c r="A25">
        <v>1</v>
      </c>
      <c r="B25" t="s">
        <v>52</v>
      </c>
      <c r="C25" t="s">
        <v>34</v>
      </c>
      <c r="D25" s="8">
        <v>225.77400000000003</v>
      </c>
      <c r="E25">
        <v>28.64</v>
      </c>
      <c r="F25" s="7">
        <f>Tabela11043106732324582323242324523234232423523581067[[#This Row],[PRICE IN EUR NET]]+G25*E25</f>
        <v>32.477760000000004</v>
      </c>
      <c r="G25" s="10">
        <v>0.13400000000000001</v>
      </c>
      <c r="I25" s="6"/>
      <c r="J25" t="s">
        <v>13</v>
      </c>
    </row>
    <row r="26" spans="1:10" x14ac:dyDescent="0.25">
      <c r="B26" s="15"/>
      <c r="D26" s="16"/>
      <c r="E26" s="17"/>
      <c r="F26" s="7"/>
      <c r="G26" s="10"/>
    </row>
    <row r="27" spans="1:10" x14ac:dyDescent="0.25">
      <c r="A27" s="2" t="s">
        <v>5</v>
      </c>
      <c r="B27" s="2" t="s">
        <v>6</v>
      </c>
      <c r="C27" s="2" t="s">
        <v>7</v>
      </c>
    </row>
    <row r="28" spans="1:10" x14ac:dyDescent="0.25">
      <c r="A28" s="4">
        <f>SUM(Tabela11043106732324582323242324523234232423523581067[WITH FUEL ADD])</f>
        <v>963.12887999999987</v>
      </c>
      <c r="B28" s="3">
        <v>4.3747999999999996</v>
      </c>
      <c r="C28" s="5">
        <f>A28*B28</f>
        <v>4213.496224223999</v>
      </c>
      <c r="I28" s="18"/>
    </row>
    <row r="29" spans="1:10" x14ac:dyDescent="0.25">
      <c r="I29" s="18"/>
    </row>
    <row r="30" spans="1:10" x14ac:dyDescent="0.25">
      <c r="I30" s="18"/>
    </row>
    <row r="31" spans="1:10" x14ac:dyDescent="0.25">
      <c r="A31" s="1" t="s">
        <v>53</v>
      </c>
      <c r="I31" s="18"/>
    </row>
    <row r="32" spans="1:10" x14ac:dyDescent="0.25">
      <c r="I32" s="18"/>
    </row>
    <row r="33" spans="1:10" x14ac:dyDescent="0.25">
      <c r="A33" t="s">
        <v>0</v>
      </c>
      <c r="B33" t="s">
        <v>9</v>
      </c>
      <c r="C33" t="s">
        <v>1</v>
      </c>
      <c r="D33" t="s">
        <v>2</v>
      </c>
      <c r="E33" s="8" t="s">
        <v>3</v>
      </c>
      <c r="F33" t="s">
        <v>8</v>
      </c>
      <c r="G33" t="s">
        <v>4</v>
      </c>
      <c r="I33" s="18"/>
    </row>
    <row r="34" spans="1:10" x14ac:dyDescent="0.25">
      <c r="A34">
        <v>1</v>
      </c>
      <c r="B34" t="s">
        <v>71</v>
      </c>
      <c r="C34" t="s">
        <v>54</v>
      </c>
      <c r="D34" s="8">
        <v>871.12800000000004</v>
      </c>
      <c r="E34">
        <v>78.5</v>
      </c>
      <c r="F34" s="7">
        <f>Tabela110431067323245823232423245232342324235235810679[[#This Row],[PRICE IN EUR NET]]+G34*E34</f>
        <v>89.019000000000005</v>
      </c>
      <c r="G34" s="10">
        <v>0.13400000000000001</v>
      </c>
      <c r="I34" s="6"/>
      <c r="J34" t="s">
        <v>13</v>
      </c>
    </row>
    <row r="35" spans="1:10" x14ac:dyDescent="0.25">
      <c r="A35">
        <v>1</v>
      </c>
      <c r="B35" t="s">
        <v>72</v>
      </c>
      <c r="C35" t="s">
        <v>55</v>
      </c>
      <c r="D35" s="8">
        <v>266.40000000000003</v>
      </c>
      <c r="E35">
        <v>47.26</v>
      </c>
      <c r="F35" s="7">
        <f>Tabela110431067323245823232423245232342324235235810679[[#This Row],[PRICE IN EUR NET]]+G35*E35</f>
        <v>53.592839999999995</v>
      </c>
      <c r="G35" s="10">
        <v>0.13400000000000001</v>
      </c>
      <c r="I35" s="6"/>
      <c r="J35" t="s">
        <v>12</v>
      </c>
    </row>
    <row r="36" spans="1:10" x14ac:dyDescent="0.25">
      <c r="A36">
        <v>1</v>
      </c>
      <c r="B36" t="s">
        <v>73</v>
      </c>
      <c r="C36" t="s">
        <v>56</v>
      </c>
      <c r="D36" s="8">
        <v>249.417</v>
      </c>
      <c r="E36">
        <v>28.64</v>
      </c>
      <c r="F36" s="7">
        <f>Tabela110431067323245823232423245232342324235235810679[[#This Row],[PRICE IN EUR NET]]+G36*E36</f>
        <v>32.477760000000004</v>
      </c>
      <c r="G36" s="10">
        <v>0.13400000000000001</v>
      </c>
      <c r="I36" s="6"/>
      <c r="J36" t="s">
        <v>13</v>
      </c>
    </row>
    <row r="37" spans="1:10" x14ac:dyDescent="0.25">
      <c r="A37">
        <v>1</v>
      </c>
      <c r="B37" t="s">
        <v>74</v>
      </c>
      <c r="C37" t="s">
        <v>57</v>
      </c>
      <c r="D37" s="8">
        <v>20.978999999999999</v>
      </c>
      <c r="E37">
        <v>9.5500000000000007</v>
      </c>
      <c r="F37" s="7">
        <f>Tabela110431067323245823232423245232342324235235810679[[#This Row],[PRICE IN EUR NET]]+G37*E37</f>
        <v>10.829700000000001</v>
      </c>
      <c r="G37" s="10">
        <v>0.13400000000000001</v>
      </c>
      <c r="I37" s="6"/>
      <c r="J37" t="s">
        <v>13</v>
      </c>
    </row>
    <row r="38" spans="1:10" x14ac:dyDescent="0.25">
      <c r="A38">
        <v>1</v>
      </c>
      <c r="B38" t="s">
        <v>75</v>
      </c>
      <c r="C38" t="s">
        <v>58</v>
      </c>
      <c r="D38" s="8">
        <v>543.45600000000002</v>
      </c>
      <c r="E38">
        <v>56.22</v>
      </c>
      <c r="F38" s="7">
        <f>Tabela110431067323245823232423245232342324235235810679[[#This Row],[PRICE IN EUR NET]]+G38*E38</f>
        <v>63.753479999999996</v>
      </c>
      <c r="G38" s="10">
        <v>0.13400000000000001</v>
      </c>
      <c r="I38" s="6"/>
      <c r="J38" t="s">
        <v>13</v>
      </c>
    </row>
    <row r="39" spans="1:10" x14ac:dyDescent="0.25">
      <c r="A39">
        <v>1</v>
      </c>
      <c r="B39" t="s">
        <v>76</v>
      </c>
      <c r="C39" t="s">
        <v>59</v>
      </c>
      <c r="D39" s="8">
        <v>181.15200000000002</v>
      </c>
      <c r="E39">
        <v>28.64</v>
      </c>
      <c r="F39" s="7">
        <f>Tabela110431067323245823232423245232342324235235810679[[#This Row],[PRICE IN EUR NET]]+G39*E39</f>
        <v>32.477760000000004</v>
      </c>
      <c r="G39" s="10">
        <v>0.13400000000000001</v>
      </c>
      <c r="I39" s="6"/>
      <c r="J39" t="s">
        <v>13</v>
      </c>
    </row>
    <row r="40" spans="1:10" x14ac:dyDescent="0.25">
      <c r="A40">
        <v>1</v>
      </c>
      <c r="B40" t="s">
        <v>77</v>
      </c>
      <c r="C40" t="s">
        <v>60</v>
      </c>
      <c r="D40" s="8">
        <v>311.02199999999999</v>
      </c>
      <c r="E40">
        <v>38.19</v>
      </c>
      <c r="F40" s="7">
        <f>Tabela110431067323245823232423245232342324235235810679[[#This Row],[PRICE IN EUR NET]]+G40*E40</f>
        <v>43.307459999999999</v>
      </c>
      <c r="G40" s="10">
        <v>0.13400000000000001</v>
      </c>
      <c r="I40" s="6"/>
      <c r="J40" t="s">
        <v>13</v>
      </c>
    </row>
    <row r="41" spans="1:10" x14ac:dyDescent="0.25">
      <c r="A41">
        <v>1</v>
      </c>
      <c r="B41" t="s">
        <v>78</v>
      </c>
      <c r="C41" t="s">
        <v>61</v>
      </c>
      <c r="D41" s="8">
        <v>207.792</v>
      </c>
      <c r="E41">
        <v>28.64</v>
      </c>
      <c r="F41" s="7">
        <f>Tabela110431067323245823232423245232342324235235810679[[#This Row],[PRICE IN EUR NET]]+G41*E41</f>
        <v>32.477760000000004</v>
      </c>
      <c r="G41" s="10">
        <v>0.13400000000000001</v>
      </c>
      <c r="I41" s="6"/>
      <c r="J41" t="s">
        <v>13</v>
      </c>
    </row>
    <row r="42" spans="1:10" x14ac:dyDescent="0.25">
      <c r="A42">
        <v>1</v>
      </c>
      <c r="B42" t="s">
        <v>79</v>
      </c>
      <c r="C42" t="s">
        <v>62</v>
      </c>
      <c r="D42" s="8">
        <v>374.95799999999997</v>
      </c>
      <c r="E42">
        <v>52.51</v>
      </c>
      <c r="F42" s="7">
        <f>Tabela110431067323245823232423245232342324235235810679[[#This Row],[PRICE IN EUR NET]]+G42*E42</f>
        <v>59.546340000000001</v>
      </c>
      <c r="G42" s="10">
        <v>0.13400000000000001</v>
      </c>
      <c r="I42" s="6"/>
      <c r="J42" t="s">
        <v>12</v>
      </c>
    </row>
    <row r="43" spans="1:10" x14ac:dyDescent="0.25">
      <c r="A43">
        <v>1</v>
      </c>
      <c r="B43" t="s">
        <v>80</v>
      </c>
      <c r="C43" t="s">
        <v>63</v>
      </c>
      <c r="D43" s="8">
        <v>3680.982</v>
      </c>
      <c r="E43">
        <v>303.92</v>
      </c>
      <c r="F43" s="7">
        <f>Tabela110431067323245823232423245232342324235235810679[[#This Row],[PRICE IN EUR NET]]+G43*E43</f>
        <v>344.64528000000001</v>
      </c>
      <c r="G43" s="10">
        <v>0.13400000000000001</v>
      </c>
      <c r="I43" s="6"/>
      <c r="J43" t="s">
        <v>14</v>
      </c>
    </row>
    <row r="44" spans="1:10" x14ac:dyDescent="0.25">
      <c r="A44">
        <v>1</v>
      </c>
      <c r="B44" t="s">
        <v>81</v>
      </c>
      <c r="C44" t="s">
        <v>64</v>
      </c>
      <c r="D44" s="8">
        <v>937.39499999999998</v>
      </c>
      <c r="E44">
        <v>81.150000000000006</v>
      </c>
      <c r="F44" s="7">
        <f>Tabela110431067323245823232423245232342324235235810679[[#This Row],[PRICE IN EUR NET]]+G44*E44</f>
        <v>92.024100000000004</v>
      </c>
      <c r="G44" s="10">
        <v>0.13400000000000001</v>
      </c>
      <c r="I44" s="6"/>
      <c r="J44" t="s">
        <v>14</v>
      </c>
    </row>
    <row r="45" spans="1:10" x14ac:dyDescent="0.25">
      <c r="A45">
        <v>1</v>
      </c>
      <c r="B45" t="s">
        <v>82</v>
      </c>
      <c r="C45" t="s">
        <v>65</v>
      </c>
      <c r="D45" s="8">
        <v>35.963999999999999</v>
      </c>
      <c r="E45">
        <v>19.09</v>
      </c>
      <c r="F45" s="7">
        <f>Tabela110431067323245823232423245232342324235235810679[[#This Row],[PRICE IN EUR NET]]+G45*E45</f>
        <v>21.648060000000001</v>
      </c>
      <c r="G45" s="10">
        <v>0.13400000000000001</v>
      </c>
      <c r="I45" s="6"/>
      <c r="J45" t="s">
        <v>12</v>
      </c>
    </row>
    <row r="46" spans="1:10" x14ac:dyDescent="0.25">
      <c r="A46">
        <v>1</v>
      </c>
      <c r="B46" t="s">
        <v>83</v>
      </c>
      <c r="C46" t="s">
        <v>66</v>
      </c>
      <c r="D46" s="8">
        <v>562.77</v>
      </c>
      <c r="E46">
        <v>68.27</v>
      </c>
      <c r="F46" s="7">
        <f>Tabela110431067323245823232423245232342324235235810679[[#This Row],[PRICE IN EUR NET]]+G46*E46</f>
        <v>77.418179999999992</v>
      </c>
      <c r="G46" s="10">
        <v>0.13400000000000001</v>
      </c>
      <c r="I46" s="6"/>
      <c r="J46" t="s">
        <v>12</v>
      </c>
    </row>
    <row r="47" spans="1:10" x14ac:dyDescent="0.25">
      <c r="A47">
        <v>1</v>
      </c>
      <c r="B47" t="s">
        <v>84</v>
      </c>
      <c r="C47" t="s">
        <v>67</v>
      </c>
      <c r="D47" s="8">
        <v>283.05</v>
      </c>
      <c r="E47">
        <v>47.26</v>
      </c>
      <c r="F47" s="7">
        <f>Tabela110431067323245823232423245232342324235235810679[[#This Row],[PRICE IN EUR NET]]+G47*E47</f>
        <v>53.592839999999995</v>
      </c>
      <c r="G47" s="10">
        <v>0.13400000000000001</v>
      </c>
      <c r="I47" s="6"/>
      <c r="J47" t="s">
        <v>12</v>
      </c>
    </row>
    <row r="48" spans="1:10" x14ac:dyDescent="0.25">
      <c r="A48">
        <v>1</v>
      </c>
      <c r="B48" t="s">
        <v>85</v>
      </c>
      <c r="C48" t="s">
        <v>68</v>
      </c>
      <c r="D48" s="8">
        <v>27.972000000000001</v>
      </c>
      <c r="E48">
        <v>12.84</v>
      </c>
      <c r="F48" s="7">
        <f>Tabela110431067323245823232423245232342324235235810679[[#This Row],[PRICE IN EUR NET]]+G48*E48</f>
        <v>14.560560000000001</v>
      </c>
      <c r="G48" s="10">
        <v>0.13400000000000001</v>
      </c>
      <c r="I48" s="6"/>
      <c r="J48" t="s">
        <v>12</v>
      </c>
    </row>
    <row r="49" spans="1:10" x14ac:dyDescent="0.25">
      <c r="A49">
        <v>1</v>
      </c>
      <c r="B49" t="s">
        <v>86</v>
      </c>
      <c r="C49" t="s">
        <v>69</v>
      </c>
      <c r="D49" s="8">
        <v>387.94499999999999</v>
      </c>
      <c r="E49">
        <v>38.19</v>
      </c>
      <c r="F49" s="7">
        <f>Tabela110431067323245823232423245232342324235235810679[[#This Row],[PRICE IN EUR NET]]+G49*E49</f>
        <v>43.307459999999999</v>
      </c>
      <c r="G49" s="10">
        <v>0.13400000000000001</v>
      </c>
      <c r="I49" s="6"/>
      <c r="J49" t="s">
        <v>13</v>
      </c>
    </row>
    <row r="50" spans="1:10" x14ac:dyDescent="0.25">
      <c r="A50">
        <v>1</v>
      </c>
      <c r="B50" t="s">
        <v>87</v>
      </c>
      <c r="C50" t="s">
        <v>70</v>
      </c>
      <c r="D50" s="8">
        <v>399.59999999999997</v>
      </c>
      <c r="E50">
        <v>38.19</v>
      </c>
      <c r="F50" s="7">
        <f>Tabela110431067323245823232423245232342324235235810679[[#This Row],[PRICE IN EUR NET]]+G50*E50</f>
        <v>43.307459999999999</v>
      </c>
      <c r="G50" s="10">
        <v>0.13400000000000001</v>
      </c>
      <c r="I50" s="6"/>
      <c r="J50" t="s">
        <v>13</v>
      </c>
    </row>
    <row r="51" spans="1:10" x14ac:dyDescent="0.25">
      <c r="B51" s="12"/>
      <c r="D51" s="13"/>
      <c r="E51" s="14"/>
      <c r="F51" s="7"/>
      <c r="G51" s="10"/>
    </row>
    <row r="52" spans="1:10" x14ac:dyDescent="0.25">
      <c r="A52" s="2" t="s">
        <v>5</v>
      </c>
      <c r="B52" s="2" t="s">
        <v>6</v>
      </c>
      <c r="C52" s="2" t="s">
        <v>7</v>
      </c>
    </row>
    <row r="53" spans="1:10" x14ac:dyDescent="0.25">
      <c r="A53" s="4">
        <f>SUM(Tabela110431067323245823232423245232342324235235810679[WITH FUEL ADD])</f>
        <v>1107.98604</v>
      </c>
      <c r="B53" s="3">
        <v>4.3933999999999997</v>
      </c>
      <c r="C53" s="5">
        <f>A53*B53</f>
        <v>4867.8258681359994</v>
      </c>
      <c r="I53" s="18"/>
    </row>
    <row r="54" spans="1:10" x14ac:dyDescent="0.25">
      <c r="I54" s="18"/>
    </row>
    <row r="55" spans="1:10" x14ac:dyDescent="0.25">
      <c r="A55" s="4"/>
      <c r="B55" s="3"/>
      <c r="C55" s="5"/>
      <c r="I55" s="18"/>
    </row>
    <row r="56" spans="1:10" x14ac:dyDescent="0.25">
      <c r="A56" s="1" t="s">
        <v>120</v>
      </c>
      <c r="I56" s="18"/>
    </row>
    <row r="57" spans="1:10" x14ac:dyDescent="0.25">
      <c r="I57" s="18"/>
    </row>
    <row r="58" spans="1:10" x14ac:dyDescent="0.25">
      <c r="A58" t="s">
        <v>0</v>
      </c>
      <c r="B58" t="s">
        <v>9</v>
      </c>
      <c r="C58" t="s">
        <v>1</v>
      </c>
      <c r="D58" t="s">
        <v>2</v>
      </c>
      <c r="E58" s="8" t="s">
        <v>3</v>
      </c>
      <c r="F58" t="s">
        <v>8</v>
      </c>
      <c r="G58" t="s">
        <v>4</v>
      </c>
      <c r="I58" s="18"/>
    </row>
    <row r="59" spans="1:10" x14ac:dyDescent="0.25">
      <c r="A59">
        <v>1</v>
      </c>
      <c r="B59" t="s">
        <v>121</v>
      </c>
      <c r="C59" t="s">
        <v>88</v>
      </c>
      <c r="D59" s="8">
        <v>527.47199999999998</v>
      </c>
      <c r="E59">
        <v>62.06</v>
      </c>
      <c r="F59" s="7">
        <f>Tabela1104310673232458232324232452323423242352358106793[[#This Row],[PRICE IN EUR NET]]+G59*E59</f>
        <v>70.376040000000003</v>
      </c>
      <c r="G59" s="10">
        <v>0.13400000000000001</v>
      </c>
      <c r="I59" s="6"/>
      <c r="J59" t="s">
        <v>12</v>
      </c>
    </row>
    <row r="60" spans="1:10" x14ac:dyDescent="0.25">
      <c r="A60">
        <v>1</v>
      </c>
      <c r="B60" t="s">
        <v>122</v>
      </c>
      <c r="C60" t="s">
        <v>89</v>
      </c>
      <c r="D60" s="8">
        <v>272.72699999999998</v>
      </c>
      <c r="E60">
        <v>42.96</v>
      </c>
      <c r="F60" s="7">
        <f>Tabela1104310673232458232324232452323423242352358106793[[#This Row],[PRICE IN EUR NET]]+G60*E60</f>
        <v>48.716639999999998</v>
      </c>
      <c r="G60" s="10">
        <v>0.13400000000000001</v>
      </c>
      <c r="I60" s="6"/>
      <c r="J60" t="s">
        <v>12</v>
      </c>
    </row>
    <row r="61" spans="1:10" x14ac:dyDescent="0.25">
      <c r="A61">
        <v>1</v>
      </c>
      <c r="B61" t="s">
        <v>123</v>
      </c>
      <c r="C61" t="s">
        <v>90</v>
      </c>
      <c r="D61" s="8">
        <v>1070.9280000000001</v>
      </c>
      <c r="E61">
        <v>114.57</v>
      </c>
      <c r="F61" s="7">
        <f>Tabela1104310673232458232324232452323423242352358106793[[#This Row],[PRICE IN EUR NET]]+G61*E61</f>
        <v>129.92238</v>
      </c>
      <c r="G61" s="10">
        <v>0.13400000000000001</v>
      </c>
      <c r="I61" s="6"/>
      <c r="J61" t="s">
        <v>12</v>
      </c>
    </row>
    <row r="62" spans="1:10" x14ac:dyDescent="0.25">
      <c r="A62">
        <v>1</v>
      </c>
      <c r="B62" t="s">
        <v>124</v>
      </c>
      <c r="C62" t="s">
        <v>91</v>
      </c>
      <c r="D62" s="8">
        <v>2694.9690000000001</v>
      </c>
      <c r="E62">
        <v>205.26</v>
      </c>
      <c r="F62" s="7">
        <f>Tabela1104310673232458232324232452323423242352358106793[[#This Row],[PRICE IN EUR NET]]+G62*E62</f>
        <v>232.76483999999999</v>
      </c>
      <c r="G62" s="10">
        <v>0.13400000000000001</v>
      </c>
      <c r="I62" s="6"/>
      <c r="J62" t="s">
        <v>13</v>
      </c>
    </row>
    <row r="63" spans="1:10" x14ac:dyDescent="0.25">
      <c r="A63">
        <v>1</v>
      </c>
      <c r="B63" t="s">
        <v>125</v>
      </c>
      <c r="C63" t="s">
        <v>92</v>
      </c>
      <c r="D63" s="8">
        <v>805.52700000000004</v>
      </c>
      <c r="E63">
        <v>78.5</v>
      </c>
      <c r="F63" s="7">
        <f>Tabela1104310673232458232324232452323423242352358106793[[#This Row],[PRICE IN EUR NET]]+G63*E63</f>
        <v>89.019000000000005</v>
      </c>
      <c r="G63" s="10">
        <v>0.13400000000000001</v>
      </c>
      <c r="I63" s="6"/>
      <c r="J63" t="s">
        <v>13</v>
      </c>
    </row>
    <row r="64" spans="1:10" x14ac:dyDescent="0.25">
      <c r="A64">
        <v>1</v>
      </c>
      <c r="B64" t="s">
        <v>126</v>
      </c>
      <c r="C64" t="s">
        <v>93</v>
      </c>
      <c r="D64" s="8">
        <v>460.20599999999996</v>
      </c>
      <c r="E64">
        <v>47.74</v>
      </c>
      <c r="F64" s="7">
        <f>Tabela1104310673232458232324232452323423242352358106793[[#This Row],[PRICE IN EUR NET]]+G64*E64</f>
        <v>54.137160000000002</v>
      </c>
      <c r="G64" s="10">
        <v>0.13400000000000001</v>
      </c>
      <c r="I64" s="6"/>
      <c r="J64" t="s">
        <v>13</v>
      </c>
    </row>
    <row r="65" spans="1:10" x14ac:dyDescent="0.25">
      <c r="A65">
        <v>1</v>
      </c>
      <c r="B65" t="s">
        <v>127</v>
      </c>
      <c r="C65" t="s">
        <v>94</v>
      </c>
      <c r="D65" s="8">
        <v>620.04600000000005</v>
      </c>
      <c r="E65">
        <v>58.34</v>
      </c>
      <c r="F65" s="7">
        <f>Tabela1104310673232458232324232452323423242352358106793[[#This Row],[PRICE IN EUR NET]]+G65*E65</f>
        <v>66.157560000000004</v>
      </c>
      <c r="G65" s="10">
        <v>0.13400000000000001</v>
      </c>
      <c r="I65" s="6"/>
      <c r="J65" t="s">
        <v>13</v>
      </c>
    </row>
    <row r="66" spans="1:10" x14ac:dyDescent="0.25">
      <c r="A66">
        <v>1</v>
      </c>
      <c r="B66" t="s">
        <v>128</v>
      </c>
      <c r="C66" t="s">
        <v>95</v>
      </c>
      <c r="D66" s="8">
        <v>115.21799999999999</v>
      </c>
      <c r="E66">
        <v>28.64</v>
      </c>
      <c r="F66" s="7">
        <f>Tabela1104310673232458232324232452323423242352358106793[[#This Row],[PRICE IN EUR NET]]+G66*E66</f>
        <v>32.477760000000004</v>
      </c>
      <c r="G66" s="10">
        <v>0.13400000000000001</v>
      </c>
      <c r="I66" s="6"/>
      <c r="J66" t="s">
        <v>13</v>
      </c>
    </row>
    <row r="67" spans="1:10" x14ac:dyDescent="0.25">
      <c r="A67">
        <v>1</v>
      </c>
      <c r="B67" t="s">
        <v>129</v>
      </c>
      <c r="C67" t="s">
        <v>96</v>
      </c>
      <c r="D67" s="8">
        <v>170.49600000000001</v>
      </c>
      <c r="E67">
        <v>28.64</v>
      </c>
      <c r="F67" s="7">
        <f>Tabela1104310673232458232324232452323423242352358106793[[#This Row],[PRICE IN EUR NET]]+G67*E67</f>
        <v>32.477760000000004</v>
      </c>
      <c r="G67" s="10">
        <v>0.13400000000000001</v>
      </c>
      <c r="I67" s="6"/>
      <c r="J67" t="s">
        <v>13</v>
      </c>
    </row>
    <row r="68" spans="1:10" x14ac:dyDescent="0.25">
      <c r="A68">
        <v>1</v>
      </c>
      <c r="B68" t="s">
        <v>130</v>
      </c>
      <c r="C68" t="s">
        <v>97</v>
      </c>
      <c r="D68" s="8">
        <v>479.52</v>
      </c>
      <c r="E68">
        <v>47.74</v>
      </c>
      <c r="F68" s="7">
        <f>Tabela1104310673232458232324232452323423242352358106793[[#This Row],[PRICE IN EUR NET]]+G68*E68</f>
        <v>54.137160000000002</v>
      </c>
      <c r="G68" s="10">
        <v>0.13400000000000001</v>
      </c>
      <c r="I68" s="6"/>
      <c r="J68" t="s">
        <v>13</v>
      </c>
    </row>
    <row r="69" spans="1:10" x14ac:dyDescent="0.25">
      <c r="A69">
        <v>1</v>
      </c>
      <c r="B69" t="s">
        <v>131</v>
      </c>
      <c r="C69" t="s">
        <v>98</v>
      </c>
      <c r="D69" s="8">
        <v>645.68700000000001</v>
      </c>
      <c r="E69">
        <v>58.34</v>
      </c>
      <c r="F69" s="7">
        <f>Tabela1104310673232458232324232452323423242352358106793[[#This Row],[PRICE IN EUR NET]]+G69*E69</f>
        <v>66.157560000000004</v>
      </c>
      <c r="G69" s="10">
        <v>0.13400000000000001</v>
      </c>
      <c r="I69" s="6"/>
      <c r="J69" t="s">
        <v>13</v>
      </c>
    </row>
    <row r="70" spans="1:10" x14ac:dyDescent="0.25">
      <c r="A70">
        <v>1</v>
      </c>
      <c r="B70" t="s">
        <v>132</v>
      </c>
      <c r="C70" t="s">
        <v>99</v>
      </c>
      <c r="D70" s="8">
        <v>27.972000000000001</v>
      </c>
      <c r="E70">
        <v>11.67</v>
      </c>
      <c r="F70" s="7">
        <f>Tabela1104310673232458232324232452323423242352358106793[[#This Row],[PRICE IN EUR NET]]+G70*E70</f>
        <v>13.233779999999999</v>
      </c>
      <c r="G70" s="10">
        <v>0.13400000000000001</v>
      </c>
      <c r="I70" s="6"/>
      <c r="J70" t="s">
        <v>12</v>
      </c>
    </row>
    <row r="71" spans="1:10" x14ac:dyDescent="0.25">
      <c r="A71">
        <v>1</v>
      </c>
      <c r="B71" t="s">
        <v>133</v>
      </c>
      <c r="C71" t="s">
        <v>100</v>
      </c>
      <c r="D71" s="8">
        <v>234.43199999999999</v>
      </c>
      <c r="E71">
        <v>47.26</v>
      </c>
      <c r="F71" s="7">
        <f>Tabela1104310673232458232324232452323423242352358106793[[#This Row],[PRICE IN EUR NET]]+G71*E71</f>
        <v>53.592839999999995</v>
      </c>
      <c r="G71" s="10">
        <v>0.13400000000000001</v>
      </c>
      <c r="I71" s="6"/>
      <c r="J71" t="s">
        <v>12</v>
      </c>
    </row>
    <row r="72" spans="1:10" x14ac:dyDescent="0.25">
      <c r="A72">
        <v>1</v>
      </c>
      <c r="B72" t="s">
        <v>134</v>
      </c>
      <c r="C72" t="s">
        <v>101</v>
      </c>
      <c r="D72" s="8">
        <v>463.53599999999994</v>
      </c>
      <c r="E72">
        <v>47.74</v>
      </c>
      <c r="F72" s="7">
        <f>Tabela1104310673232458232324232452323423242352358106793[[#This Row],[PRICE IN EUR NET]]+G72*E72</f>
        <v>54.137160000000002</v>
      </c>
      <c r="G72" s="10">
        <v>0.13400000000000001</v>
      </c>
      <c r="I72" s="6"/>
      <c r="J72" t="s">
        <v>13</v>
      </c>
    </row>
    <row r="73" spans="1:10" x14ac:dyDescent="0.25">
      <c r="A73">
        <v>1</v>
      </c>
      <c r="B73" t="s">
        <v>135</v>
      </c>
      <c r="C73" t="s">
        <v>102</v>
      </c>
      <c r="D73" s="8">
        <v>575.42399999999998</v>
      </c>
      <c r="E73">
        <v>56.22</v>
      </c>
      <c r="F73" s="7">
        <f>Tabela1104310673232458232324232452323423242352358106793[[#This Row],[PRICE IN EUR NET]]+G73*E73</f>
        <v>63.753479999999996</v>
      </c>
      <c r="G73" s="10">
        <v>0.13400000000000001</v>
      </c>
      <c r="I73" s="6"/>
      <c r="J73" t="s">
        <v>13</v>
      </c>
    </row>
    <row r="74" spans="1:10" x14ac:dyDescent="0.25">
      <c r="A74">
        <v>1</v>
      </c>
      <c r="B74" t="s">
        <v>136</v>
      </c>
      <c r="C74" t="s">
        <v>103</v>
      </c>
      <c r="D74" s="8">
        <v>1065.6000000000001</v>
      </c>
      <c r="E74">
        <v>93.88</v>
      </c>
      <c r="F74" s="7">
        <f>Tabela1104310673232458232324232452323423242352358106793[[#This Row],[PRICE IN EUR NET]]+G74*E74</f>
        <v>106.45992</v>
      </c>
      <c r="G74" s="10">
        <v>0.13400000000000001</v>
      </c>
      <c r="I74" s="6"/>
      <c r="J74" t="s">
        <v>13</v>
      </c>
    </row>
    <row r="75" spans="1:10" x14ac:dyDescent="0.25">
      <c r="A75">
        <v>1</v>
      </c>
      <c r="B75" t="s">
        <v>137</v>
      </c>
      <c r="C75" t="s">
        <v>104</v>
      </c>
      <c r="D75" s="8">
        <v>604.06200000000001</v>
      </c>
      <c r="E75">
        <v>58.34</v>
      </c>
      <c r="F75" s="7">
        <f>Tabela1104310673232458232324232452323423242352358106793[[#This Row],[PRICE IN EUR NET]]+G75*E75</f>
        <v>66.157560000000004</v>
      </c>
      <c r="G75" s="10">
        <v>0.13400000000000001</v>
      </c>
      <c r="I75" s="6"/>
      <c r="J75" t="s">
        <v>13</v>
      </c>
    </row>
    <row r="76" spans="1:10" x14ac:dyDescent="0.25">
      <c r="A76">
        <v>1</v>
      </c>
      <c r="B76" t="s">
        <v>138</v>
      </c>
      <c r="C76" t="s">
        <v>105</v>
      </c>
      <c r="D76" s="8">
        <v>145.52099999999999</v>
      </c>
      <c r="E76">
        <v>28.64</v>
      </c>
      <c r="F76" s="7">
        <f>Tabela1104310673232458232324232452323423242352358106793[[#This Row],[PRICE IN EUR NET]]+G76*E76</f>
        <v>32.477760000000004</v>
      </c>
      <c r="G76" s="10">
        <v>0.13400000000000001</v>
      </c>
      <c r="I76" s="6"/>
      <c r="J76" t="s">
        <v>13</v>
      </c>
    </row>
    <row r="77" spans="1:10" x14ac:dyDescent="0.25">
      <c r="A77">
        <v>1</v>
      </c>
      <c r="B77" t="s">
        <v>139</v>
      </c>
      <c r="C77" t="s">
        <v>106</v>
      </c>
      <c r="D77" s="8">
        <v>351.64800000000002</v>
      </c>
      <c r="E77">
        <v>38.19</v>
      </c>
      <c r="F77" s="7">
        <f>Tabela1104310673232458232324232452323423242352358106793[[#This Row],[PRICE IN EUR NET]]+G77*E77</f>
        <v>43.307459999999999</v>
      </c>
      <c r="G77" s="10">
        <v>0.13400000000000001</v>
      </c>
      <c r="I77" s="6"/>
      <c r="J77" t="s">
        <v>13</v>
      </c>
    </row>
    <row r="78" spans="1:10" x14ac:dyDescent="0.25">
      <c r="A78">
        <v>1</v>
      </c>
      <c r="B78" t="s">
        <v>140</v>
      </c>
      <c r="C78" t="s">
        <v>107</v>
      </c>
      <c r="D78" s="8">
        <v>257.74200000000002</v>
      </c>
      <c r="E78">
        <v>28.64</v>
      </c>
      <c r="F78" s="7">
        <f>Tabela1104310673232458232324232452323423242352358106793[[#This Row],[PRICE IN EUR NET]]+G78*E78</f>
        <v>32.477760000000004</v>
      </c>
      <c r="G78" s="10">
        <v>0.13400000000000001</v>
      </c>
      <c r="I78" s="6"/>
      <c r="J78" t="s">
        <v>14</v>
      </c>
    </row>
    <row r="79" spans="1:10" x14ac:dyDescent="0.25">
      <c r="A79">
        <v>1</v>
      </c>
      <c r="B79" t="s">
        <v>141</v>
      </c>
      <c r="C79" t="s">
        <v>108</v>
      </c>
      <c r="D79" s="8">
        <v>159.84</v>
      </c>
      <c r="E79">
        <v>28.64</v>
      </c>
      <c r="F79" s="7">
        <f>Tabela1104310673232458232324232452323423242352358106793[[#This Row],[PRICE IN EUR NET]]+G79*E79</f>
        <v>32.477760000000004</v>
      </c>
      <c r="G79" s="10">
        <v>0.13400000000000001</v>
      </c>
      <c r="I79" s="6"/>
      <c r="J79" t="s">
        <v>14</v>
      </c>
    </row>
    <row r="80" spans="1:10" x14ac:dyDescent="0.25">
      <c r="A80">
        <v>1</v>
      </c>
      <c r="B80" t="s">
        <v>142</v>
      </c>
      <c r="C80" t="s">
        <v>109</v>
      </c>
      <c r="D80" s="8">
        <v>55.944000000000003</v>
      </c>
      <c r="E80">
        <v>9.5500000000000007</v>
      </c>
      <c r="F80" s="7">
        <f>Tabela1104310673232458232324232452323423242352358106793[[#This Row],[PRICE IN EUR NET]]+G80*E80</f>
        <v>10.829700000000001</v>
      </c>
      <c r="G80" s="10">
        <v>0.13400000000000001</v>
      </c>
      <c r="I80" s="6"/>
      <c r="J80" t="s">
        <v>14</v>
      </c>
    </row>
    <row r="81" spans="1:10" x14ac:dyDescent="0.25">
      <c r="A81">
        <v>1</v>
      </c>
      <c r="B81" t="s">
        <v>143</v>
      </c>
      <c r="C81" t="s">
        <v>110</v>
      </c>
      <c r="D81" s="8">
        <v>30.635999999999999</v>
      </c>
      <c r="E81">
        <v>9.5500000000000007</v>
      </c>
      <c r="F81" s="7">
        <f>Tabela1104310673232458232324232452323423242352358106793[[#This Row],[PRICE IN EUR NET]]+G81*E81</f>
        <v>10.829700000000001</v>
      </c>
      <c r="G81" s="10">
        <v>0.13400000000000001</v>
      </c>
      <c r="I81" s="6"/>
      <c r="J81" t="s">
        <v>13</v>
      </c>
    </row>
    <row r="82" spans="1:10" x14ac:dyDescent="0.25">
      <c r="A82">
        <v>1</v>
      </c>
      <c r="B82" t="s">
        <v>144</v>
      </c>
      <c r="C82" t="s">
        <v>111</v>
      </c>
      <c r="D82" s="8">
        <v>383.61599999999999</v>
      </c>
      <c r="E82">
        <v>38.19</v>
      </c>
      <c r="F82" s="7">
        <f>Tabela1104310673232458232324232452323423242352358106793[[#This Row],[PRICE IN EUR NET]]+G82*E82</f>
        <v>43.307459999999999</v>
      </c>
      <c r="G82" s="10">
        <v>0.13400000000000001</v>
      </c>
      <c r="I82" s="6"/>
      <c r="J82" t="s">
        <v>14</v>
      </c>
    </row>
    <row r="83" spans="1:10" x14ac:dyDescent="0.25">
      <c r="A83">
        <v>1</v>
      </c>
      <c r="B83" t="s">
        <v>145</v>
      </c>
      <c r="C83" t="s">
        <v>112</v>
      </c>
      <c r="D83" s="8">
        <v>1070.9280000000001</v>
      </c>
      <c r="E83">
        <v>126.03</v>
      </c>
      <c r="F83" s="7">
        <f>Tabela1104310673232458232324232452323423242352358106793[[#This Row],[PRICE IN EUR NET]]+G83*E83</f>
        <v>142.91802000000001</v>
      </c>
      <c r="G83" s="10">
        <v>0.13400000000000001</v>
      </c>
      <c r="I83" s="6"/>
      <c r="J83" t="s">
        <v>12</v>
      </c>
    </row>
    <row r="84" spans="1:10" x14ac:dyDescent="0.25">
      <c r="A84">
        <v>1</v>
      </c>
      <c r="B84" t="s">
        <v>146</v>
      </c>
      <c r="C84" t="s">
        <v>113</v>
      </c>
      <c r="D84" s="8">
        <v>34.298999999999999</v>
      </c>
      <c r="E84">
        <v>20.99</v>
      </c>
      <c r="F84" s="7">
        <f>Tabela1104310673232458232324232452323423242352358106793[[#This Row],[PRICE IN EUR NET]]+G84*E84</f>
        <v>23.802659999999999</v>
      </c>
      <c r="G84" s="10">
        <v>0.13400000000000001</v>
      </c>
      <c r="I84" s="6"/>
      <c r="J84" t="s">
        <v>12</v>
      </c>
    </row>
    <row r="85" spans="1:10" x14ac:dyDescent="0.25">
      <c r="A85">
        <v>1</v>
      </c>
      <c r="B85" t="s">
        <v>147</v>
      </c>
      <c r="C85" t="s">
        <v>114</v>
      </c>
      <c r="D85" s="8">
        <v>866.46600000000001</v>
      </c>
      <c r="E85">
        <v>70.540000000000006</v>
      </c>
      <c r="F85" s="7">
        <f>Tabela1104310673232458232324232452323423242352358106793[[#This Row],[PRICE IN EUR NET]]+G85*E85</f>
        <v>79.992360000000005</v>
      </c>
      <c r="G85" s="10">
        <v>0.13400000000000001</v>
      </c>
      <c r="I85" s="6"/>
      <c r="J85" t="s">
        <v>14</v>
      </c>
    </row>
    <row r="86" spans="1:10" x14ac:dyDescent="0.25">
      <c r="A86">
        <v>1</v>
      </c>
      <c r="B86" t="s">
        <v>148</v>
      </c>
      <c r="C86" t="s">
        <v>115</v>
      </c>
      <c r="D86" s="8">
        <v>188.47799999999998</v>
      </c>
      <c r="E86">
        <v>28.64</v>
      </c>
      <c r="F86" s="7">
        <f>Tabela1104310673232458232324232452323423242352358106793[[#This Row],[PRICE IN EUR NET]]+G86*E86</f>
        <v>32.477760000000004</v>
      </c>
      <c r="G86" s="10">
        <v>0.13400000000000001</v>
      </c>
      <c r="I86" s="6"/>
      <c r="J86" t="s">
        <v>14</v>
      </c>
    </row>
    <row r="87" spans="1:10" x14ac:dyDescent="0.25">
      <c r="A87">
        <v>1</v>
      </c>
      <c r="B87" t="s">
        <v>149</v>
      </c>
      <c r="C87" t="s">
        <v>116</v>
      </c>
      <c r="D87" s="8">
        <v>357.97499999999997</v>
      </c>
      <c r="E87">
        <v>38.19</v>
      </c>
      <c r="F87" s="7">
        <f>Tabela1104310673232458232324232452323423242352358106793[[#This Row],[PRICE IN EUR NET]]+G87*E87</f>
        <v>43.307459999999999</v>
      </c>
      <c r="G87" s="10">
        <v>0.13400000000000001</v>
      </c>
      <c r="I87" s="6"/>
      <c r="J87" t="s">
        <v>14</v>
      </c>
    </row>
    <row r="88" spans="1:10" x14ac:dyDescent="0.25">
      <c r="A88">
        <v>1</v>
      </c>
      <c r="B88" t="s">
        <v>150</v>
      </c>
      <c r="C88" t="s">
        <v>117</v>
      </c>
      <c r="D88" s="8">
        <v>652.01400000000001</v>
      </c>
      <c r="E88">
        <v>57.28</v>
      </c>
      <c r="F88" s="7">
        <f>Tabela1104310673232458232324232452323423242352358106793[[#This Row],[PRICE IN EUR NET]]+G88*E88</f>
        <v>64.955520000000007</v>
      </c>
      <c r="G88" s="10">
        <v>0.13400000000000001</v>
      </c>
      <c r="I88" s="6"/>
      <c r="J88" t="s">
        <v>14</v>
      </c>
    </row>
    <row r="89" spans="1:10" x14ac:dyDescent="0.25">
      <c r="A89">
        <v>1</v>
      </c>
      <c r="B89" t="s">
        <v>151</v>
      </c>
      <c r="C89" t="s">
        <v>118</v>
      </c>
      <c r="D89" s="8">
        <v>473.19300000000004</v>
      </c>
      <c r="E89">
        <v>47.74</v>
      </c>
      <c r="F89" s="7">
        <f>Tabela1104310673232458232324232452323423242352358106793[[#This Row],[PRICE IN EUR NET]]+G89*E89</f>
        <v>54.137160000000002</v>
      </c>
      <c r="G89" s="10">
        <v>0.13400000000000001</v>
      </c>
      <c r="I89" s="6"/>
      <c r="J89" t="s">
        <v>14</v>
      </c>
    </row>
    <row r="90" spans="1:10" x14ac:dyDescent="0.25">
      <c r="A90">
        <v>1</v>
      </c>
      <c r="B90" t="s">
        <v>152</v>
      </c>
      <c r="C90" t="s">
        <v>119</v>
      </c>
      <c r="D90" s="8">
        <v>223.77600000000001</v>
      </c>
      <c r="E90">
        <v>28.64</v>
      </c>
      <c r="F90" s="7">
        <f>Tabela1104310673232458232324232452323423242352358106793[[#This Row],[PRICE IN EUR NET]]+G90*E90</f>
        <v>32.477760000000004</v>
      </c>
      <c r="G90" s="10">
        <v>0.13400000000000001</v>
      </c>
      <c r="I90" s="6"/>
      <c r="J90" t="s">
        <v>14</v>
      </c>
    </row>
    <row r="91" spans="1:10" x14ac:dyDescent="0.25">
      <c r="B91" s="15"/>
      <c r="D91" s="16"/>
      <c r="E91" s="17"/>
      <c r="F91" s="7"/>
      <c r="G91" s="10"/>
      <c r="I91" s="18"/>
    </row>
    <row r="92" spans="1:10" x14ac:dyDescent="0.25">
      <c r="A92" s="2" t="s">
        <v>5</v>
      </c>
      <c r="B92" s="2" t="s">
        <v>6</v>
      </c>
      <c r="C92" s="2" t="s">
        <v>7</v>
      </c>
      <c r="I92" s="18"/>
    </row>
    <row r="93" spans="1:10" x14ac:dyDescent="0.25">
      <c r="A93" s="4">
        <f>SUM(Tabela1104310673232458232324232452323423242352358106793[WITH FUEL ADD])</f>
        <v>1913.4549000000002</v>
      </c>
      <c r="B93" s="3">
        <v>4.3978000000000002</v>
      </c>
      <c r="C93" s="5">
        <f>A93*B93</f>
        <v>8414.9919592200004</v>
      </c>
      <c r="I93" s="18"/>
    </row>
    <row r="94" spans="1:10" x14ac:dyDescent="0.25">
      <c r="I94" s="18"/>
    </row>
    <row r="95" spans="1:10" x14ac:dyDescent="0.25">
      <c r="A95" s="4"/>
      <c r="B95" s="3"/>
      <c r="C95" s="5"/>
      <c r="I95" s="18"/>
    </row>
    <row r="96" spans="1:10" x14ac:dyDescent="0.25">
      <c r="A96" s="1" t="s">
        <v>153</v>
      </c>
      <c r="I96" s="18"/>
    </row>
    <row r="97" spans="1:10" x14ac:dyDescent="0.25">
      <c r="I97" s="18"/>
    </row>
    <row r="98" spans="1:10" x14ac:dyDescent="0.25">
      <c r="A98" t="s">
        <v>0</v>
      </c>
      <c r="B98" t="s">
        <v>9</v>
      </c>
      <c r="C98" t="s">
        <v>1</v>
      </c>
      <c r="D98" t="s">
        <v>2</v>
      </c>
      <c r="E98" s="8" t="s">
        <v>3</v>
      </c>
      <c r="F98" t="s">
        <v>8</v>
      </c>
      <c r="G98" t="s">
        <v>4</v>
      </c>
      <c r="I98" s="18"/>
    </row>
    <row r="99" spans="1:10" x14ac:dyDescent="0.25">
      <c r="A99">
        <v>1</v>
      </c>
      <c r="B99" t="s">
        <v>181</v>
      </c>
      <c r="C99" t="s">
        <v>154</v>
      </c>
      <c r="D99" s="8">
        <v>683.98199999999997</v>
      </c>
      <c r="E99">
        <v>58.34</v>
      </c>
      <c r="F99" s="7">
        <f>Tabela11043106732324582323242324523234232423523581067932[[#This Row],[PRICE IN EUR NET]]+G99*E99</f>
        <v>66.157560000000004</v>
      </c>
      <c r="G99" s="10">
        <v>0.13400000000000001</v>
      </c>
      <c r="I99" s="6"/>
      <c r="J99" t="s">
        <v>13</v>
      </c>
    </row>
    <row r="100" spans="1:10" x14ac:dyDescent="0.25">
      <c r="A100">
        <v>1</v>
      </c>
      <c r="B100" t="s">
        <v>182</v>
      </c>
      <c r="C100" t="s">
        <v>155</v>
      </c>
      <c r="D100" s="8">
        <v>431.56800000000004</v>
      </c>
      <c r="E100">
        <v>47.74</v>
      </c>
      <c r="F100" s="7">
        <f>Tabela11043106732324582323242324523234232423523581067932[[#This Row],[PRICE IN EUR NET]]+G100*E100</f>
        <v>54.137160000000002</v>
      </c>
      <c r="G100" s="10">
        <v>0.13400000000000001</v>
      </c>
      <c r="I100" s="6"/>
      <c r="J100" t="s">
        <v>13</v>
      </c>
    </row>
    <row r="101" spans="1:10" x14ac:dyDescent="0.25">
      <c r="A101">
        <v>1</v>
      </c>
      <c r="B101" t="s">
        <v>183</v>
      </c>
      <c r="C101" t="s">
        <v>156</v>
      </c>
      <c r="D101" s="8">
        <v>740</v>
      </c>
      <c r="E101">
        <v>233.68</v>
      </c>
      <c r="F101" s="7">
        <f>Tabela11043106732324582323242324523234232423523581067932[[#This Row],[PRICE IN EUR NET]]+G101*E101</f>
        <v>264.99312000000003</v>
      </c>
      <c r="G101" s="10">
        <v>0.13400000000000001</v>
      </c>
      <c r="I101" s="6"/>
      <c r="J101" t="s">
        <v>180</v>
      </c>
    </row>
    <row r="102" spans="1:10" x14ac:dyDescent="0.25">
      <c r="A102">
        <v>1</v>
      </c>
      <c r="B102" t="s">
        <v>184</v>
      </c>
      <c r="C102" t="s">
        <v>157</v>
      </c>
      <c r="D102" s="8">
        <v>26.973000000000003</v>
      </c>
      <c r="E102">
        <v>11.67</v>
      </c>
      <c r="F102" s="7">
        <f>Tabela11043106732324582323242324523234232423523581067932[[#This Row],[PRICE IN EUR NET]]+G102*E102</f>
        <v>13.233779999999999</v>
      </c>
      <c r="G102" s="10">
        <v>0.13400000000000001</v>
      </c>
      <c r="I102" s="6"/>
      <c r="J102" t="s">
        <v>12</v>
      </c>
    </row>
    <row r="103" spans="1:10" x14ac:dyDescent="0.25">
      <c r="A103">
        <v>1</v>
      </c>
      <c r="B103" t="s">
        <v>185</v>
      </c>
      <c r="C103" t="s">
        <v>158</v>
      </c>
      <c r="D103" s="8">
        <v>745.92000000000007</v>
      </c>
      <c r="E103">
        <v>68.95</v>
      </c>
      <c r="F103" s="7">
        <f>Tabela11043106732324582323242324523234232423523581067932[[#This Row],[PRICE IN EUR NET]]+G103*E103</f>
        <v>78.189300000000003</v>
      </c>
      <c r="G103" s="10">
        <v>0.13400000000000001</v>
      </c>
      <c r="I103" s="6"/>
      <c r="J103" t="s">
        <v>14</v>
      </c>
    </row>
    <row r="104" spans="1:10" x14ac:dyDescent="0.25">
      <c r="A104">
        <v>1</v>
      </c>
      <c r="B104" t="s">
        <v>186</v>
      </c>
      <c r="C104" t="s">
        <v>159</v>
      </c>
      <c r="D104" s="8">
        <v>492.84</v>
      </c>
      <c r="E104">
        <v>47.74</v>
      </c>
      <c r="F104" s="7">
        <f>Tabela11043106732324582323242324523234232423523581067932[[#This Row],[PRICE IN EUR NET]]+G104*E104</f>
        <v>54.137160000000002</v>
      </c>
      <c r="G104" s="10">
        <v>0.13400000000000001</v>
      </c>
      <c r="I104" s="6"/>
      <c r="J104" t="s">
        <v>14</v>
      </c>
    </row>
    <row r="105" spans="1:10" x14ac:dyDescent="0.25">
      <c r="A105">
        <v>1</v>
      </c>
      <c r="B105" t="s">
        <v>187</v>
      </c>
      <c r="C105" t="s">
        <v>160</v>
      </c>
      <c r="D105" s="8">
        <v>447.55200000000002</v>
      </c>
      <c r="E105">
        <v>47.74</v>
      </c>
      <c r="F105" s="7">
        <f>Tabela11043106732324582323242324523234232423523581067932[[#This Row],[PRICE IN EUR NET]]+G105*E105</f>
        <v>54.137160000000002</v>
      </c>
      <c r="G105" s="10">
        <v>0.13400000000000001</v>
      </c>
      <c r="I105" s="6"/>
      <c r="J105" t="s">
        <v>14</v>
      </c>
    </row>
    <row r="106" spans="1:10" x14ac:dyDescent="0.25">
      <c r="A106">
        <v>1</v>
      </c>
      <c r="B106" t="s">
        <v>188</v>
      </c>
      <c r="C106" t="s">
        <v>161</v>
      </c>
      <c r="D106" s="8">
        <v>228.43800000000002</v>
      </c>
      <c r="E106">
        <v>28.64</v>
      </c>
      <c r="F106" s="7">
        <f>Tabela11043106732324582323242324523234232423523581067932[[#This Row],[PRICE IN EUR NET]]+G106*E106</f>
        <v>32.477760000000004</v>
      </c>
      <c r="G106" s="10">
        <v>0.13400000000000001</v>
      </c>
      <c r="I106" s="6"/>
      <c r="J106" t="s">
        <v>13</v>
      </c>
    </row>
    <row r="107" spans="1:10" x14ac:dyDescent="0.25">
      <c r="A107">
        <v>1</v>
      </c>
      <c r="B107" t="s">
        <v>189</v>
      </c>
      <c r="C107" t="s">
        <v>162</v>
      </c>
      <c r="D107" s="8">
        <v>143.85599999999999</v>
      </c>
      <c r="E107">
        <v>42.96</v>
      </c>
      <c r="F107" s="7">
        <f>Tabela11043106732324582323242324523234232423523581067932[[#This Row],[PRICE IN EUR NET]]+G107*E107</f>
        <v>48.716639999999998</v>
      </c>
      <c r="G107" s="10">
        <v>0.13400000000000001</v>
      </c>
      <c r="I107" s="6"/>
      <c r="J107" t="s">
        <v>12</v>
      </c>
    </row>
    <row r="108" spans="1:10" x14ac:dyDescent="0.25">
      <c r="A108">
        <v>1</v>
      </c>
      <c r="B108" t="s">
        <v>190</v>
      </c>
      <c r="C108" t="s">
        <v>163</v>
      </c>
      <c r="D108" s="8">
        <v>1298.0340000000001</v>
      </c>
      <c r="E108">
        <v>111.91</v>
      </c>
      <c r="F108" s="7">
        <f>Tabela11043106732324582323242324523234232423523581067932[[#This Row],[PRICE IN EUR NET]]+G108*E108</f>
        <v>126.90594</v>
      </c>
      <c r="G108" s="10">
        <v>0.13400000000000001</v>
      </c>
      <c r="I108" s="6"/>
      <c r="J108" t="s">
        <v>13</v>
      </c>
    </row>
    <row r="109" spans="1:10" x14ac:dyDescent="0.25">
      <c r="A109">
        <v>1</v>
      </c>
      <c r="B109" t="s">
        <v>191</v>
      </c>
      <c r="C109" t="s">
        <v>164</v>
      </c>
      <c r="D109" s="8">
        <v>466.86599999999999</v>
      </c>
      <c r="E109">
        <v>47.74</v>
      </c>
      <c r="F109" s="7">
        <f>Tabela11043106732324582323242324523234232423523581067932[[#This Row],[PRICE IN EUR NET]]+G109*E109</f>
        <v>54.137160000000002</v>
      </c>
      <c r="G109" s="10">
        <v>0.13400000000000001</v>
      </c>
      <c r="I109" s="6"/>
      <c r="J109" t="s">
        <v>13</v>
      </c>
    </row>
    <row r="110" spans="1:10" x14ac:dyDescent="0.25">
      <c r="A110">
        <v>1</v>
      </c>
      <c r="B110" t="s">
        <v>192</v>
      </c>
      <c r="C110" t="s">
        <v>165</v>
      </c>
      <c r="D110" s="8">
        <v>345.654</v>
      </c>
      <c r="E110">
        <v>38.19</v>
      </c>
      <c r="F110" s="7">
        <f>Tabela11043106732324582323242324523234232423523581067932[[#This Row],[PRICE IN EUR NET]]+G110*E110</f>
        <v>43.307459999999999</v>
      </c>
      <c r="G110" s="10">
        <v>0.13400000000000001</v>
      </c>
      <c r="I110" s="6"/>
      <c r="J110" t="s">
        <v>13</v>
      </c>
    </row>
    <row r="111" spans="1:10" x14ac:dyDescent="0.25">
      <c r="A111">
        <v>1</v>
      </c>
      <c r="B111" t="s">
        <v>193</v>
      </c>
      <c r="C111" t="s">
        <v>166</v>
      </c>
      <c r="D111" s="8">
        <v>1022.976</v>
      </c>
      <c r="E111">
        <v>126.03</v>
      </c>
      <c r="F111" s="7">
        <f>Tabela11043106732324582323242324523234232423523581067932[[#This Row],[PRICE IN EUR NET]]+G111*E111</f>
        <v>142.91802000000001</v>
      </c>
      <c r="G111" s="10">
        <v>0.13400000000000001</v>
      </c>
      <c r="I111" s="6"/>
      <c r="J111" t="s">
        <v>12</v>
      </c>
    </row>
    <row r="112" spans="1:10" x14ac:dyDescent="0.25">
      <c r="A112">
        <v>1</v>
      </c>
      <c r="B112" t="s">
        <v>194</v>
      </c>
      <c r="C112" t="s">
        <v>167</v>
      </c>
      <c r="D112" s="8">
        <v>313.35300000000001</v>
      </c>
      <c r="E112">
        <v>52.51</v>
      </c>
      <c r="F112" s="7">
        <f>Tabela11043106732324582323242324523234232423523581067932[[#This Row],[PRICE IN EUR NET]]+G112*E112</f>
        <v>59.546340000000001</v>
      </c>
      <c r="G112" s="10">
        <v>0.13400000000000001</v>
      </c>
      <c r="I112" s="6"/>
      <c r="J112" t="s">
        <v>12</v>
      </c>
    </row>
    <row r="113" spans="1:10" x14ac:dyDescent="0.25">
      <c r="A113">
        <v>1</v>
      </c>
      <c r="B113" t="s">
        <v>195</v>
      </c>
      <c r="C113" t="s">
        <v>168</v>
      </c>
      <c r="D113" s="8">
        <v>389.94300000000004</v>
      </c>
      <c r="E113">
        <v>52.51</v>
      </c>
      <c r="F113" s="7">
        <f>Tabela11043106732324582323242324523234232423523581067932[[#This Row],[PRICE IN EUR NET]]+G113*E113</f>
        <v>59.546340000000001</v>
      </c>
      <c r="G113" s="10">
        <v>0.13400000000000001</v>
      </c>
      <c r="I113" s="6"/>
      <c r="J113" t="s">
        <v>12</v>
      </c>
    </row>
    <row r="114" spans="1:10" x14ac:dyDescent="0.25">
      <c r="A114">
        <v>1</v>
      </c>
      <c r="B114" t="s">
        <v>196</v>
      </c>
      <c r="C114" t="s">
        <v>169</v>
      </c>
      <c r="D114" s="8">
        <v>17.649000000000001</v>
      </c>
      <c r="E114">
        <v>9.5500000000000007</v>
      </c>
      <c r="F114" s="7">
        <f>Tabela11043106732324582323242324523234232423523581067932[[#This Row],[PRICE IN EUR NET]]+G114*E114</f>
        <v>10.829700000000001</v>
      </c>
      <c r="G114" s="10">
        <v>0.13400000000000001</v>
      </c>
      <c r="I114" s="6"/>
      <c r="J114" t="s">
        <v>13</v>
      </c>
    </row>
    <row r="115" spans="1:10" x14ac:dyDescent="0.25">
      <c r="A115">
        <v>1</v>
      </c>
      <c r="B115" t="s">
        <v>197</v>
      </c>
      <c r="C115" t="s">
        <v>170</v>
      </c>
      <c r="D115" s="8">
        <v>39.96</v>
      </c>
      <c r="E115">
        <v>15.91</v>
      </c>
      <c r="F115" s="7">
        <f>Tabela11043106732324582323242324523234232423523581067932[[#This Row],[PRICE IN EUR NET]]+G115*E115</f>
        <v>18.04194</v>
      </c>
      <c r="G115" s="10">
        <v>0.13400000000000001</v>
      </c>
      <c r="I115" s="6"/>
      <c r="J115" t="s">
        <v>13</v>
      </c>
    </row>
    <row r="116" spans="1:10" x14ac:dyDescent="0.25">
      <c r="A116">
        <v>1</v>
      </c>
      <c r="B116" t="s">
        <v>198</v>
      </c>
      <c r="C116" t="s">
        <v>171</v>
      </c>
      <c r="D116" s="8">
        <v>652.01400000000001</v>
      </c>
      <c r="E116">
        <v>58.34</v>
      </c>
      <c r="F116" s="7">
        <f>Tabela11043106732324582323242324523234232423523581067932[[#This Row],[PRICE IN EUR NET]]+G116*E116</f>
        <v>66.157560000000004</v>
      </c>
      <c r="G116" s="10">
        <v>0.13400000000000001</v>
      </c>
      <c r="I116" s="6"/>
      <c r="J116" t="s">
        <v>13</v>
      </c>
    </row>
    <row r="117" spans="1:10" x14ac:dyDescent="0.25">
      <c r="A117">
        <v>1</v>
      </c>
      <c r="B117" t="s">
        <v>199</v>
      </c>
      <c r="C117" t="s">
        <v>172</v>
      </c>
      <c r="D117" s="8">
        <v>238.095</v>
      </c>
      <c r="E117">
        <v>28.64</v>
      </c>
      <c r="F117" s="7">
        <f>Tabela11043106732324582323242324523234232423523581067932[[#This Row],[PRICE IN EUR NET]]+G117*E117</f>
        <v>32.477760000000004</v>
      </c>
      <c r="G117" s="10">
        <v>0.13400000000000001</v>
      </c>
      <c r="I117" s="6"/>
      <c r="J117" t="s">
        <v>13</v>
      </c>
    </row>
    <row r="118" spans="1:10" x14ac:dyDescent="0.25">
      <c r="A118">
        <v>1</v>
      </c>
      <c r="B118" t="s">
        <v>200</v>
      </c>
      <c r="C118" t="s">
        <v>173</v>
      </c>
      <c r="D118" s="8">
        <v>238.095</v>
      </c>
      <c r="E118">
        <v>28.64</v>
      </c>
      <c r="F118" s="7">
        <f>Tabela11043106732324582323242324523234232423523581067932[[#This Row],[PRICE IN EUR NET]]+G118*E118</f>
        <v>32.477760000000004</v>
      </c>
      <c r="G118" s="10">
        <v>0.13400000000000001</v>
      </c>
      <c r="I118" s="6"/>
      <c r="J118" t="s">
        <v>13</v>
      </c>
    </row>
    <row r="119" spans="1:10" x14ac:dyDescent="0.25">
      <c r="A119">
        <v>1</v>
      </c>
      <c r="B119" t="s">
        <v>201</v>
      </c>
      <c r="C119" t="s">
        <v>174</v>
      </c>
      <c r="D119" s="8">
        <v>437.89499999999998</v>
      </c>
      <c r="E119">
        <v>57.76</v>
      </c>
      <c r="F119" s="7">
        <f>Tabela11043106732324582323242324523234232423523581067932[[#This Row],[PRICE IN EUR NET]]+G119*E119</f>
        <v>65.499839999999992</v>
      </c>
      <c r="G119" s="10">
        <v>0.13400000000000001</v>
      </c>
      <c r="I119" s="6"/>
      <c r="J119" t="s">
        <v>12</v>
      </c>
    </row>
    <row r="120" spans="1:10" x14ac:dyDescent="0.25">
      <c r="A120">
        <v>1</v>
      </c>
      <c r="B120" t="s">
        <v>202</v>
      </c>
      <c r="C120" t="s">
        <v>175</v>
      </c>
      <c r="D120" s="8">
        <v>139.19399999999999</v>
      </c>
      <c r="E120">
        <v>28.64</v>
      </c>
      <c r="F120" s="7">
        <f>Tabela11043106732324582323242324523234232423523581067932[[#This Row],[PRICE IN EUR NET]]+G120*E120</f>
        <v>32.477760000000004</v>
      </c>
      <c r="G120" s="10">
        <v>0.13400000000000001</v>
      </c>
      <c r="I120" s="6"/>
      <c r="J120" t="s">
        <v>13</v>
      </c>
    </row>
    <row r="121" spans="1:10" x14ac:dyDescent="0.25">
      <c r="A121">
        <v>1</v>
      </c>
      <c r="B121" t="s">
        <v>203</v>
      </c>
      <c r="C121" t="s">
        <v>176</v>
      </c>
      <c r="D121" s="8">
        <v>263.73599999999999</v>
      </c>
      <c r="E121">
        <v>28.64</v>
      </c>
      <c r="F121" s="7">
        <f>Tabela11043106732324582323242324523234232423523581067932[[#This Row],[PRICE IN EUR NET]]+G121*E121</f>
        <v>32.477760000000004</v>
      </c>
      <c r="G121" s="10">
        <v>0.13400000000000001</v>
      </c>
      <c r="I121" s="6"/>
      <c r="J121" t="s">
        <v>14</v>
      </c>
    </row>
    <row r="122" spans="1:10" x14ac:dyDescent="0.25">
      <c r="A122">
        <v>1</v>
      </c>
      <c r="B122" t="s">
        <v>204</v>
      </c>
      <c r="C122" t="s">
        <v>177</v>
      </c>
      <c r="D122" s="8">
        <v>11.988</v>
      </c>
      <c r="E122">
        <v>9.5500000000000007</v>
      </c>
      <c r="F122" s="7">
        <f>Tabela11043106732324582323242324523234232423523581067932[[#This Row],[PRICE IN EUR NET]]+G122*E122</f>
        <v>10.829700000000001</v>
      </c>
      <c r="G122" s="10">
        <v>0.13400000000000001</v>
      </c>
      <c r="I122" s="6"/>
      <c r="J122" t="s">
        <v>14</v>
      </c>
    </row>
    <row r="123" spans="1:10" x14ac:dyDescent="0.25">
      <c r="A123">
        <v>1</v>
      </c>
      <c r="B123" t="s">
        <v>205</v>
      </c>
      <c r="C123" t="s">
        <v>178</v>
      </c>
      <c r="D123" s="8">
        <v>706.62599999999998</v>
      </c>
      <c r="E123">
        <v>72.66</v>
      </c>
      <c r="F123" s="7">
        <f>Tabela11043106732324582323242324523234232423523581067932[[#This Row],[PRICE IN EUR NET]]+G123*E123</f>
        <v>82.396439999999998</v>
      </c>
      <c r="G123" s="10">
        <v>0.13400000000000001</v>
      </c>
      <c r="I123" s="6"/>
      <c r="J123" t="s">
        <v>13</v>
      </c>
    </row>
    <row r="124" spans="1:10" x14ac:dyDescent="0.25">
      <c r="A124">
        <v>1</v>
      </c>
      <c r="B124" t="s">
        <v>206</v>
      </c>
      <c r="C124" t="s">
        <v>179</v>
      </c>
      <c r="D124" s="8">
        <v>18.648</v>
      </c>
      <c r="E124">
        <v>12.84</v>
      </c>
      <c r="F124" s="7">
        <f>Tabela11043106732324582323242324523234232423523581067932[[#This Row],[PRICE IN EUR NET]]+G124*E124</f>
        <v>14.560560000000001</v>
      </c>
      <c r="G124" s="10">
        <v>0.13400000000000001</v>
      </c>
      <c r="I124" s="6"/>
      <c r="J124" t="s">
        <v>12</v>
      </c>
    </row>
    <row r="125" spans="1:10" x14ac:dyDescent="0.25">
      <c r="B125" s="12"/>
      <c r="D125" s="13"/>
      <c r="E125" s="14"/>
      <c r="F125" s="7"/>
      <c r="G125" s="10"/>
      <c r="I125" s="18"/>
    </row>
    <row r="126" spans="1:10" x14ac:dyDescent="0.25">
      <c r="A126" s="2" t="s">
        <v>5</v>
      </c>
      <c r="B126" s="2" t="s">
        <v>6</v>
      </c>
      <c r="C126" s="2" t="s">
        <v>7</v>
      </c>
      <c r="I126" s="18"/>
    </row>
    <row r="127" spans="1:10" x14ac:dyDescent="0.25">
      <c r="A127" s="4">
        <f>SUM(Tabela11043106732324582323242324523234232423523581067932[WITH FUEL ADD])</f>
        <v>1550.7676800000002</v>
      </c>
      <c r="B127" s="3">
        <v>4.4016000000000002</v>
      </c>
      <c r="C127" s="5">
        <f>A127*B127</f>
        <v>6825.8590202880014</v>
      </c>
      <c r="I127" s="18"/>
    </row>
    <row r="128" spans="1:10" x14ac:dyDescent="0.25">
      <c r="I128" s="18"/>
    </row>
    <row r="129" spans="1:10" x14ac:dyDescent="0.25">
      <c r="I129" s="18"/>
    </row>
    <row r="130" spans="1:10" x14ac:dyDescent="0.25">
      <c r="A130" s="1" t="s">
        <v>253</v>
      </c>
      <c r="I130" s="18"/>
    </row>
    <row r="131" spans="1:10" x14ac:dyDescent="0.25">
      <c r="I131" s="18"/>
    </row>
    <row r="132" spans="1:10" x14ac:dyDescent="0.25">
      <c r="A132" t="s">
        <v>0</v>
      </c>
      <c r="B132" t="s">
        <v>9</v>
      </c>
      <c r="C132" t="s">
        <v>1</v>
      </c>
      <c r="D132" t="s">
        <v>2</v>
      </c>
      <c r="E132" s="8" t="s">
        <v>3</v>
      </c>
      <c r="F132" t="s">
        <v>8</v>
      </c>
      <c r="G132" t="s">
        <v>4</v>
      </c>
      <c r="I132" s="18"/>
    </row>
    <row r="133" spans="1:10" x14ac:dyDescent="0.25">
      <c r="A133">
        <v>1</v>
      </c>
      <c r="B133" t="s">
        <v>230</v>
      </c>
      <c r="C133" t="s">
        <v>207</v>
      </c>
      <c r="D133" s="8">
        <v>511.488</v>
      </c>
      <c r="E133">
        <v>53.04</v>
      </c>
      <c r="F133" s="7">
        <f>Tabela110431067323245823232423245232342324235235810679324[[#This Row],[PRICE IN EUR NET]]+G133*E133</f>
        <v>60.147359999999999</v>
      </c>
      <c r="G133" s="10">
        <v>0.13400000000000001</v>
      </c>
      <c r="I133" s="6"/>
      <c r="J133" t="s">
        <v>14</v>
      </c>
    </row>
    <row r="134" spans="1:10" x14ac:dyDescent="0.25">
      <c r="A134">
        <v>1</v>
      </c>
      <c r="B134" t="s">
        <v>231</v>
      </c>
      <c r="C134" t="s">
        <v>208</v>
      </c>
      <c r="D134" s="8">
        <v>647.35199999999998</v>
      </c>
      <c r="E134">
        <v>57.28</v>
      </c>
      <c r="F134" s="7">
        <f>Tabela110431067323245823232423245232342324235235810679324[[#This Row],[PRICE IN EUR NET]]+G134*E134</f>
        <v>64.955520000000007</v>
      </c>
      <c r="G134" s="10">
        <v>0.13400000000000001</v>
      </c>
      <c r="I134" s="6"/>
      <c r="J134" t="s">
        <v>14</v>
      </c>
    </row>
    <row r="135" spans="1:10" x14ac:dyDescent="0.25">
      <c r="A135">
        <v>1</v>
      </c>
      <c r="B135" t="s">
        <v>232</v>
      </c>
      <c r="C135" t="s">
        <v>209</v>
      </c>
      <c r="D135" s="8">
        <v>230.10299999999998</v>
      </c>
      <c r="E135">
        <v>42.96</v>
      </c>
      <c r="F135" s="7">
        <f>Tabela110431067323245823232423245232342324235235810679324[[#This Row],[PRICE IN EUR NET]]+G135*E135</f>
        <v>48.716639999999998</v>
      </c>
      <c r="G135" s="10">
        <v>0.13400000000000001</v>
      </c>
      <c r="I135" s="6"/>
      <c r="J135" t="s">
        <v>12</v>
      </c>
    </row>
    <row r="136" spans="1:10" x14ac:dyDescent="0.25">
      <c r="A136">
        <v>1</v>
      </c>
      <c r="B136" t="s">
        <v>233</v>
      </c>
      <c r="C136" t="s">
        <v>210</v>
      </c>
      <c r="D136" s="8">
        <v>172.494</v>
      </c>
      <c r="E136">
        <v>47.26</v>
      </c>
      <c r="F136" s="7">
        <f>Tabela110431067323245823232423245232342324235235810679324[[#This Row],[PRICE IN EUR NET]]+G136*E136</f>
        <v>53.592839999999995</v>
      </c>
      <c r="G136" s="10">
        <v>0.13400000000000001</v>
      </c>
      <c r="I136" s="6"/>
      <c r="J136" t="s">
        <v>12</v>
      </c>
    </row>
    <row r="137" spans="1:10" x14ac:dyDescent="0.25">
      <c r="A137">
        <v>1</v>
      </c>
      <c r="B137" t="s">
        <v>234</v>
      </c>
      <c r="C137" t="s">
        <v>211</v>
      </c>
      <c r="D137" s="8">
        <v>319.68</v>
      </c>
      <c r="E137">
        <v>38.19</v>
      </c>
      <c r="F137" s="7">
        <f>Tabela110431067323245823232423245232342324235235810679324[[#This Row],[PRICE IN EUR NET]]+G137*E137</f>
        <v>43.307459999999999</v>
      </c>
      <c r="G137" s="10">
        <v>0.13400000000000001</v>
      </c>
      <c r="I137" s="6"/>
      <c r="J137" t="s">
        <v>13</v>
      </c>
    </row>
    <row r="138" spans="1:10" x14ac:dyDescent="0.25">
      <c r="A138">
        <v>1</v>
      </c>
      <c r="B138" t="s">
        <v>235</v>
      </c>
      <c r="C138" t="s">
        <v>212</v>
      </c>
      <c r="D138" s="8">
        <v>84.582000000000008</v>
      </c>
      <c r="E138">
        <v>28.64</v>
      </c>
      <c r="F138" s="7">
        <f>Tabela110431067323245823232423245232342324235235810679324[[#This Row],[PRICE IN EUR NET]]+G138*E138</f>
        <v>32.477760000000004</v>
      </c>
      <c r="G138" s="10">
        <v>0.13400000000000001</v>
      </c>
      <c r="I138" s="6"/>
      <c r="J138" t="s">
        <v>14</v>
      </c>
    </row>
    <row r="139" spans="1:10" x14ac:dyDescent="0.25">
      <c r="A139">
        <v>1</v>
      </c>
      <c r="B139" t="s">
        <v>236</v>
      </c>
      <c r="C139" t="s">
        <v>213</v>
      </c>
      <c r="D139" s="8">
        <v>161.505</v>
      </c>
      <c r="E139">
        <v>42.96</v>
      </c>
      <c r="F139" s="7">
        <f>Tabela110431067323245823232423245232342324235235810679324[[#This Row],[PRICE IN EUR NET]]+G139*E139</f>
        <v>48.716639999999998</v>
      </c>
      <c r="G139" s="10">
        <v>0.13400000000000001</v>
      </c>
      <c r="I139" s="6"/>
      <c r="J139" t="s">
        <v>12</v>
      </c>
    </row>
    <row r="140" spans="1:10" x14ac:dyDescent="0.25">
      <c r="A140">
        <v>1</v>
      </c>
      <c r="B140" t="s">
        <v>237</v>
      </c>
      <c r="C140" t="s">
        <v>214</v>
      </c>
      <c r="D140" s="8">
        <v>236.42999999999998</v>
      </c>
      <c r="E140">
        <v>47.26</v>
      </c>
      <c r="F140" s="7">
        <f>Tabela110431067323245823232423245232342324235235810679324[[#This Row],[PRICE IN EUR NET]]+G140*E140</f>
        <v>53.592839999999995</v>
      </c>
      <c r="G140" s="10">
        <v>0.13400000000000001</v>
      </c>
      <c r="I140" s="6"/>
      <c r="J140" t="s">
        <v>12</v>
      </c>
    </row>
    <row r="141" spans="1:10" x14ac:dyDescent="0.25">
      <c r="A141">
        <v>1</v>
      </c>
      <c r="B141" t="s">
        <v>238</v>
      </c>
      <c r="C141" t="s">
        <v>215</v>
      </c>
      <c r="D141" s="8">
        <v>20.978999999999999</v>
      </c>
      <c r="E141">
        <v>12.84</v>
      </c>
      <c r="F141" s="7">
        <f>Tabela110431067323245823232423245232342324235235810679324[[#This Row],[PRICE IN EUR NET]]+G141*E141</f>
        <v>14.560560000000001</v>
      </c>
      <c r="G141" s="10">
        <v>0.13400000000000001</v>
      </c>
      <c r="I141" s="6"/>
      <c r="J141" t="s">
        <v>12</v>
      </c>
    </row>
    <row r="142" spans="1:10" x14ac:dyDescent="0.25">
      <c r="A142">
        <v>1</v>
      </c>
      <c r="B142" t="s">
        <v>239</v>
      </c>
      <c r="C142" t="s">
        <v>216</v>
      </c>
      <c r="D142" s="8">
        <v>831.16800000000001</v>
      </c>
      <c r="E142">
        <v>92.82</v>
      </c>
      <c r="F142" s="7">
        <f>Tabela110431067323245823232423245232342324235235810679324[[#This Row],[PRICE IN EUR NET]]+G142*E142</f>
        <v>105.25788</v>
      </c>
      <c r="G142" s="10">
        <v>0.13400000000000001</v>
      </c>
      <c r="I142" s="6"/>
      <c r="J142" t="s">
        <v>12</v>
      </c>
    </row>
    <row r="143" spans="1:10" x14ac:dyDescent="0.25">
      <c r="A143">
        <v>1</v>
      </c>
      <c r="B143" t="s">
        <v>240</v>
      </c>
      <c r="C143" t="s">
        <v>217</v>
      </c>
      <c r="D143" s="8">
        <v>234.43199999999999</v>
      </c>
      <c r="E143">
        <v>47.26</v>
      </c>
      <c r="F143" s="7">
        <f>Tabela110431067323245823232423245232342324235235810679324[[#This Row],[PRICE IN EUR NET]]+G143*E143</f>
        <v>53.592839999999995</v>
      </c>
      <c r="G143" s="10">
        <v>0.13400000000000001</v>
      </c>
      <c r="I143" s="6"/>
      <c r="J143" t="s">
        <v>12</v>
      </c>
    </row>
    <row r="144" spans="1:10" x14ac:dyDescent="0.25">
      <c r="A144">
        <v>1</v>
      </c>
      <c r="B144" t="s">
        <v>241</v>
      </c>
      <c r="C144" t="s">
        <v>218</v>
      </c>
      <c r="D144" s="8">
        <v>743.25600000000009</v>
      </c>
      <c r="E144">
        <v>72.66</v>
      </c>
      <c r="F144" s="7">
        <f>Tabela110431067323245823232423245232342324235235810679324[[#This Row],[PRICE IN EUR NET]]+G144*E144</f>
        <v>82.396439999999998</v>
      </c>
      <c r="G144" s="10">
        <v>0.13400000000000001</v>
      </c>
      <c r="I144" s="6"/>
      <c r="J144" t="s">
        <v>13</v>
      </c>
    </row>
    <row r="145" spans="1:10" x14ac:dyDescent="0.25">
      <c r="A145">
        <v>1</v>
      </c>
      <c r="B145" t="s">
        <v>242</v>
      </c>
      <c r="C145" t="s">
        <v>219</v>
      </c>
      <c r="D145" s="8">
        <v>639.36</v>
      </c>
      <c r="E145">
        <v>58.34</v>
      </c>
      <c r="F145" s="7">
        <f>Tabela110431067323245823232423245232342324235235810679324[[#This Row],[PRICE IN EUR NET]]+G145*E145</f>
        <v>66.157560000000004</v>
      </c>
      <c r="G145" s="10">
        <v>0.13400000000000001</v>
      </c>
      <c r="I145" s="6"/>
      <c r="J145" t="s">
        <v>13</v>
      </c>
    </row>
    <row r="146" spans="1:10" x14ac:dyDescent="0.25">
      <c r="A146">
        <v>1</v>
      </c>
      <c r="B146" t="s">
        <v>243</v>
      </c>
      <c r="C146" t="s">
        <v>220</v>
      </c>
      <c r="D146" s="8">
        <v>198.13499999999999</v>
      </c>
      <c r="E146">
        <v>28.64</v>
      </c>
      <c r="F146" s="7">
        <f>Tabela110431067323245823232423245232342324235235810679324[[#This Row],[PRICE IN EUR NET]]+G146*E146</f>
        <v>32.477760000000004</v>
      </c>
      <c r="G146" s="10">
        <v>0.13400000000000001</v>
      </c>
      <c r="I146" s="6"/>
      <c r="J146" t="s">
        <v>13</v>
      </c>
    </row>
    <row r="147" spans="1:10" x14ac:dyDescent="0.25">
      <c r="A147">
        <v>1</v>
      </c>
      <c r="B147" t="s">
        <v>244</v>
      </c>
      <c r="C147" t="s">
        <v>221</v>
      </c>
      <c r="D147" s="8">
        <v>239.76</v>
      </c>
      <c r="E147">
        <v>28.64</v>
      </c>
      <c r="F147" s="7">
        <f>Tabela110431067323245823232423245232342324235235810679324[[#This Row],[PRICE IN EUR NET]]+G147*E147</f>
        <v>32.477760000000004</v>
      </c>
      <c r="G147" s="10">
        <v>0.13400000000000001</v>
      </c>
      <c r="I147" s="6"/>
      <c r="J147" t="s">
        <v>13</v>
      </c>
    </row>
    <row r="148" spans="1:10" x14ac:dyDescent="0.25">
      <c r="A148">
        <v>1</v>
      </c>
      <c r="B148" t="s">
        <v>245</v>
      </c>
      <c r="C148" t="s">
        <v>222</v>
      </c>
      <c r="D148" s="8">
        <v>1022.976</v>
      </c>
      <c r="E148">
        <v>93.88</v>
      </c>
      <c r="F148" s="7">
        <f>Tabela110431067323245823232423245232342324235235810679324[[#This Row],[PRICE IN EUR NET]]+G148*E148</f>
        <v>106.45992</v>
      </c>
      <c r="G148" s="10">
        <v>0.13400000000000001</v>
      </c>
      <c r="I148" s="6"/>
      <c r="J148" t="s">
        <v>14</v>
      </c>
    </row>
    <row r="149" spans="1:10" x14ac:dyDescent="0.25">
      <c r="A149">
        <v>1</v>
      </c>
      <c r="B149" t="s">
        <v>246</v>
      </c>
      <c r="C149" t="s">
        <v>223</v>
      </c>
      <c r="D149" s="8">
        <v>341.65800000000002</v>
      </c>
      <c r="E149">
        <v>38.19</v>
      </c>
      <c r="F149" s="7">
        <f>Tabela110431067323245823232423245232342324235235810679324[[#This Row],[PRICE IN EUR NET]]+G149*E149</f>
        <v>43.307459999999999</v>
      </c>
      <c r="G149" s="10">
        <v>0.13400000000000001</v>
      </c>
      <c r="I149" s="6"/>
      <c r="J149" t="s">
        <v>14</v>
      </c>
    </row>
    <row r="150" spans="1:10" x14ac:dyDescent="0.25">
      <c r="A150">
        <v>1</v>
      </c>
      <c r="B150" t="s">
        <v>247</v>
      </c>
      <c r="C150" t="s">
        <v>224</v>
      </c>
      <c r="D150" s="8">
        <v>113.55300000000001</v>
      </c>
      <c r="E150">
        <v>28.64</v>
      </c>
      <c r="F150" s="7">
        <f>Tabela110431067323245823232423245232342324235235810679324[[#This Row],[PRICE IN EUR NET]]+G150*E150</f>
        <v>32.477760000000004</v>
      </c>
      <c r="G150" s="10">
        <v>0.13400000000000001</v>
      </c>
      <c r="I150" s="6"/>
      <c r="J150" t="s">
        <v>14</v>
      </c>
    </row>
    <row r="151" spans="1:10" x14ac:dyDescent="0.25">
      <c r="A151">
        <v>1</v>
      </c>
      <c r="B151" t="s">
        <v>248</v>
      </c>
      <c r="C151" t="s">
        <v>225</v>
      </c>
      <c r="D151" s="8">
        <v>63.936</v>
      </c>
      <c r="E151">
        <v>28.64</v>
      </c>
      <c r="F151" s="7">
        <f>Tabela110431067323245823232423245232342324235235810679324[[#This Row],[PRICE IN EUR NET]]+G151*E151</f>
        <v>32.477760000000004</v>
      </c>
      <c r="G151" s="10">
        <v>0.13400000000000001</v>
      </c>
      <c r="I151" s="6"/>
      <c r="J151" t="s">
        <v>14</v>
      </c>
    </row>
    <row r="152" spans="1:10" x14ac:dyDescent="0.25">
      <c r="A152">
        <v>1</v>
      </c>
      <c r="B152" t="s">
        <v>249</v>
      </c>
      <c r="C152" t="s">
        <v>226</v>
      </c>
      <c r="D152" s="8">
        <v>3484.5120000000002</v>
      </c>
      <c r="E152">
        <v>310.27999999999997</v>
      </c>
      <c r="F152" s="7">
        <f>Tabela110431067323245823232423245232342324235235810679324[[#This Row],[PRICE IN EUR NET]]+G152*E152</f>
        <v>351.85751999999997</v>
      </c>
      <c r="G152" s="10">
        <v>0.13400000000000001</v>
      </c>
      <c r="I152" s="6"/>
      <c r="J152" t="s">
        <v>12</v>
      </c>
    </row>
    <row r="153" spans="1:10" x14ac:dyDescent="0.25">
      <c r="A153">
        <v>1</v>
      </c>
      <c r="B153" t="s">
        <v>250</v>
      </c>
      <c r="C153" t="s">
        <v>227</v>
      </c>
      <c r="D153" s="8">
        <v>735.26400000000001</v>
      </c>
      <c r="E153">
        <v>72.66</v>
      </c>
      <c r="F153" s="7">
        <f>Tabela110431067323245823232423245232342324235235810679324[[#This Row],[PRICE IN EUR NET]]+G153*E153</f>
        <v>82.396439999999998</v>
      </c>
      <c r="G153" s="10">
        <v>0.13400000000000001</v>
      </c>
      <c r="I153" s="6"/>
      <c r="J153" t="s">
        <v>13</v>
      </c>
    </row>
    <row r="154" spans="1:10" x14ac:dyDescent="0.25">
      <c r="A154">
        <v>1</v>
      </c>
      <c r="B154" t="s">
        <v>251</v>
      </c>
      <c r="C154" t="s">
        <v>228</v>
      </c>
      <c r="D154" s="8">
        <v>182.15100000000001</v>
      </c>
      <c r="E154">
        <v>28.64</v>
      </c>
      <c r="F154" s="7">
        <f>Tabela110431067323245823232423245232342324235235810679324[[#This Row],[PRICE IN EUR NET]]+G154*E154</f>
        <v>32.477760000000004</v>
      </c>
      <c r="G154" s="10">
        <v>0.13400000000000001</v>
      </c>
      <c r="I154" s="6"/>
      <c r="J154" t="s">
        <v>13</v>
      </c>
    </row>
    <row r="155" spans="1:10" x14ac:dyDescent="0.25">
      <c r="B155" t="s">
        <v>252</v>
      </c>
      <c r="C155" t="s">
        <v>229</v>
      </c>
      <c r="D155" s="8">
        <v>103.896</v>
      </c>
      <c r="E155">
        <v>47.26</v>
      </c>
      <c r="F155" s="7">
        <f>Tabela110431067323245823232423245232342324235235810679324[[#This Row],[PRICE IN EUR NET]]+G155*E155</f>
        <v>53.592839999999995</v>
      </c>
      <c r="G155" s="10">
        <v>0.13400000000000001</v>
      </c>
      <c r="I155" s="6"/>
      <c r="J155" t="s">
        <v>12</v>
      </c>
    </row>
    <row r="156" spans="1:10" x14ac:dyDescent="0.25">
      <c r="B156" s="15"/>
      <c r="D156" s="16"/>
      <c r="E156" s="17"/>
      <c r="F156" s="7"/>
      <c r="G156" s="10"/>
    </row>
    <row r="157" spans="1:10" x14ac:dyDescent="0.25">
      <c r="A157" s="2" t="s">
        <v>5</v>
      </c>
      <c r="B157" s="2" t="s">
        <v>6</v>
      </c>
      <c r="C157" s="2" t="s">
        <v>7</v>
      </c>
    </row>
    <row r="158" spans="1:10" x14ac:dyDescent="0.25">
      <c r="A158" s="4">
        <f>SUM(Tabela110431067323245823232423245232342324235235810679324[WITH FUEL ADD])</f>
        <v>1527.47532</v>
      </c>
      <c r="B158" s="3">
        <v>4.3845999999999998</v>
      </c>
      <c r="C158" s="5">
        <f>A158*B158</f>
        <v>6697.3682880719998</v>
      </c>
    </row>
    <row r="159" spans="1:10" x14ac:dyDescent="0.25">
      <c r="A159" s="4"/>
      <c r="B159" s="3"/>
      <c r="C159" s="5"/>
    </row>
    <row r="160" spans="1:10" x14ac:dyDescent="0.25">
      <c r="A160" s="4"/>
      <c r="B160" s="3"/>
      <c r="C160" s="5"/>
    </row>
    <row r="163" spans="1:3" x14ac:dyDescent="0.25">
      <c r="A163" s="2" t="s">
        <v>10</v>
      </c>
      <c r="C163" s="2" t="s">
        <v>11</v>
      </c>
    </row>
    <row r="164" spans="1:3" x14ac:dyDescent="0.25">
      <c r="A164" s="4">
        <f>SUM(A158,A127,A93,A53,A28)</f>
        <v>7062.812820000001</v>
      </c>
      <c r="C164" s="9">
        <f>SUM(C158,C127,C93,C53,C28)</f>
        <v>31019.541359940002</v>
      </c>
    </row>
  </sheetData>
  <phoneticPr fontId="12" type="noConversion"/>
  <pageMargins left="0.7" right="0.7" top="0.75" bottom="0.75" header="0.3" footer="0.3"/>
  <pageSetup paperSize="9" scale="30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DAED79-51AA-49A3-A591-EAF031CA36EA}"/>
</file>

<file path=customXml/itemProps2.xml><?xml version="1.0" encoding="utf-8"?>
<ds:datastoreItem xmlns:ds="http://schemas.openxmlformats.org/officeDocument/2006/customXml" ds:itemID="{B6CC398A-4679-4727-A37E-3E066E8A97B5}"/>
</file>

<file path=customXml/itemProps3.xml><?xml version="1.0" encoding="utf-8"?>
<ds:datastoreItem xmlns:ds="http://schemas.openxmlformats.org/officeDocument/2006/customXml" ds:itemID="{DA421CF2-6980-4FDB-BA27-49DF9EDCC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Jan Kowalski</cp:lastModifiedBy>
  <cp:lastPrinted>2021-12-14T13:47:28Z</cp:lastPrinted>
  <dcterms:created xsi:type="dcterms:W3CDTF">2019-05-21T10:43:13Z</dcterms:created>
  <dcterms:modified xsi:type="dcterms:W3CDTF">2024-01-24T13:55:36Z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